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530" activeTab="4"/>
  </bookViews>
  <sheets>
    <sheet name="Planilha Orçam." sheetId="1" r:id="rId1"/>
    <sheet name="Planilha Med.01" sheetId="2" state="hidden" r:id="rId2"/>
    <sheet name="Planilha Med.02" sheetId="3" state="hidden" r:id="rId3"/>
    <sheet name="CRONOGRAMA" sheetId="4" r:id="rId4"/>
    <sheet name="Comp. Unitaria" sheetId="5" r:id="rId5"/>
    <sheet name="COMP. BDI" sheetId="6" r:id="rId6"/>
    <sheet name="ENC. SOCIAIS" sheetId="7" r:id="rId7"/>
  </sheets>
  <externalReferences>
    <externalReference r:id="rId10"/>
  </externalReferences>
  <definedNames>
    <definedName name="_xlfn.SINGLE" hidden="1">#NAME?</definedName>
    <definedName name="_xlnm.Print_Titles_2">#REF!</definedName>
    <definedName name="_xlnm.Print_Area" localSheetId="4">'Comp. Unitaria'!$A$1:$G$1016</definedName>
    <definedName name="_xlnm.Print_Area" localSheetId="3">'CRONOGRAMA'!$A$1:$K$59</definedName>
    <definedName name="_xlnm.Print_Area" localSheetId="6">'ENC. SOCIAIS'!$A$1:$D$41</definedName>
    <definedName name="_xlnm.Print_Area" localSheetId="1">'Planilha Med.01'!$A$7:$Q$100</definedName>
    <definedName name="_xlnm.Print_Area" localSheetId="2">'Planilha Med.02'!$A$7:$Q$100</definedName>
    <definedName name="_xlnm.Print_Area" localSheetId="0">'Planilha Orçam.'!$A$1:$J$114</definedName>
    <definedName name="CAbeçalho" localSheetId="5">'[1]ORÇAMENTO'!#REF!</definedName>
    <definedName name="CAbeçalho" localSheetId="4">'[1]ORÇAMENTO'!#REF!</definedName>
    <definedName name="CAbeçalho" localSheetId="3">'[1]ORÇAMENTO'!#REF!</definedName>
    <definedName name="CAbeçalho" localSheetId="6">'[1]ORÇAMENTO'!#REF!</definedName>
    <definedName name="CAbeçalho" localSheetId="1">'[1]ORÇAMENTO'!#REF!</definedName>
    <definedName name="CAbeçalho" localSheetId="2">'[1]ORÇAMENTO'!#REF!</definedName>
    <definedName name="CAbeçalho" localSheetId="0">'[1]ORÇAMENTO'!#REF!</definedName>
    <definedName name="CAbeçalho">'[1]ORÇAMENTO'!#REF!</definedName>
    <definedName name="Excel_BuiltIn_Print_Titles_2_1">#REF!</definedName>
    <definedName name="_xlnm.Print_Titles" localSheetId="4">'Comp. Unitaria'!$1:$8</definedName>
    <definedName name="_xlnm.Print_Titles" localSheetId="3">'CRONOGRAMA'!$1:$13</definedName>
    <definedName name="_xlnm.Print_Titles" localSheetId="1">'Planilha Med.01'!$1:$11</definedName>
    <definedName name="_xlnm.Print_Titles" localSheetId="2">'Planilha Med.02'!$1:$11</definedName>
    <definedName name="_xlnm.Print_Titles" localSheetId="0">'Planilha Orçam.'!$1:$10</definedName>
  </definedNames>
  <calcPr fullCalcOnLoad="1" fullPrecision="0"/>
</workbook>
</file>

<file path=xl/sharedStrings.xml><?xml version="1.0" encoding="utf-8"?>
<sst xmlns="http://schemas.openxmlformats.org/spreadsheetml/2006/main" count="3557" uniqueCount="1016">
  <si>
    <t>ITEM</t>
  </si>
  <si>
    <t>CÓDIGO</t>
  </si>
  <si>
    <t>DESCRIÇÃO</t>
  </si>
  <si>
    <t>QUANT.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</si>
  <si>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</si>
  <si>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</si>
  <si>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</si>
  <si>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</si>
  <si>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</si>
  <si>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</si>
  <si>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</si>
  <si>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</si>
  <si>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</si>
  <si>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</si>
  <si>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15.1</t>
  </si>
  <si>
    <t>M</t>
  </si>
  <si>
    <t>5.1</t>
  </si>
  <si>
    <t>12.1</t>
  </si>
  <si>
    <t>9.2</t>
  </si>
  <si>
    <t>%</t>
  </si>
  <si>
    <t>11.2</t>
  </si>
  <si>
    <t>Grupo A</t>
  </si>
  <si>
    <t xml:space="preserve">Despesas indiretas </t>
  </si>
  <si>
    <t>AC</t>
  </si>
  <si>
    <t>Administração central</t>
  </si>
  <si>
    <t>S</t>
  </si>
  <si>
    <t>Seguro</t>
  </si>
  <si>
    <t>R</t>
  </si>
  <si>
    <t>Risco</t>
  </si>
  <si>
    <t>G</t>
  </si>
  <si>
    <t>Garantia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</si>
  <si>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</si>
  <si>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</si>
  <si>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</si>
  <si>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</si>
  <si>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</si>
  <si>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</si>
  <si>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</si>
  <si>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</t>
  </si>
  <si>
    <t>Lucro</t>
  </si>
  <si>
    <t>Total do grupo C</t>
  </si>
  <si>
    <t>Grupo D</t>
  </si>
  <si>
    <t>Impostos</t>
  </si>
  <si>
    <t>PIS</t>
  </si>
  <si>
    <t>COFINS</t>
  </si>
  <si>
    <t>ISSQN</t>
  </si>
  <si>
    <t>CPRB</t>
  </si>
  <si>
    <t>Total do grupo D</t>
  </si>
  <si>
    <t>Fórmula para o cálculo do B.D.I. ( benefícios e despesas indiretas )</t>
  </si>
  <si>
    <t>BDI  = ((1+AC+S+R+G)(1+DF)(1+L)/(1-I))-1</t>
  </si>
  <si>
    <t>CJ</t>
  </si>
  <si>
    <t>TELHA DE FIBROCIMENTO ONDULADA E = 8 MM, DE 3,66 X 1,10 M (SEM AMIANTO)</t>
  </si>
  <si>
    <t>Bloco em concreto armado p/ fundaçao (incl. forma)</t>
  </si>
  <si>
    <t>Baldrame em concreto armado c/ cinta de amarração</t>
  </si>
  <si>
    <t>Concreto armado fck=25MPA c/ forma mad. branca</t>
  </si>
  <si>
    <t>m²</t>
  </si>
  <si>
    <t>-</t>
  </si>
  <si>
    <t>15.2</t>
  </si>
  <si>
    <t>A1</t>
  </si>
  <si>
    <t>HORISTA
%</t>
  </si>
  <si>
    <t>A.</t>
  </si>
  <si>
    <t>Encargos Sociais Básicos</t>
  </si>
  <si>
    <t>INSS</t>
  </si>
  <si>
    <t>A2</t>
  </si>
  <si>
    <t>Serviço Social da Indústria (SESI)</t>
  </si>
  <si>
    <t>A3</t>
  </si>
  <si>
    <t>Serviço Nacional de Aprendizagem Industrial (SENAI)</t>
  </si>
  <si>
    <t>A4</t>
  </si>
  <si>
    <t>Instituto Nacional de Colonização e Reforma Agrária (INCRA)</t>
  </si>
  <si>
    <t>A5</t>
  </si>
  <si>
    <t>Serviço de Apoio a Pequena e Média Empresa (SEBRAE)</t>
  </si>
  <si>
    <t>A6</t>
  </si>
  <si>
    <t>Salário Educação</t>
  </si>
  <si>
    <t>A7</t>
  </si>
  <si>
    <t>Seguro Contra os Acidentes de Trabalho (INSS)</t>
  </si>
  <si>
    <t>A8</t>
  </si>
  <si>
    <t>Fundo de Garantia por tempo de serviço</t>
  </si>
  <si>
    <t>TOTAL DO GRUPO A</t>
  </si>
  <si>
    <t>B.</t>
  </si>
  <si>
    <t>Encargos Sociais que recebem as incidências de “A”</t>
  </si>
  <si>
    <t>B1</t>
  </si>
  <si>
    <t>Repouso Semanal Remunerado e Feriados</t>
  </si>
  <si>
    <t>B2</t>
  </si>
  <si>
    <t>Auxílio - enfermidade</t>
  </si>
  <si>
    <t>B3</t>
  </si>
  <si>
    <t>13º Salário</t>
  </si>
  <si>
    <t>B4</t>
  </si>
  <si>
    <t>Licença - paternidade</t>
  </si>
  <si>
    <t>B5</t>
  </si>
  <si>
    <t>Dias de chuva e faltas justificadas</t>
  </si>
  <si>
    <t>B6</t>
  </si>
  <si>
    <t>Auxilio Acidente de Trabalho</t>
  </si>
  <si>
    <t>TOTAL DO GRUPO B</t>
  </si>
  <si>
    <t>C.</t>
  </si>
  <si>
    <t>Encargos Sociais que não recebem as incidências globais de “A”</t>
  </si>
  <si>
    <t>C1</t>
  </si>
  <si>
    <t>Aviso Prévio indenizado</t>
  </si>
  <si>
    <t>C2</t>
  </si>
  <si>
    <t>Férias indenizadas</t>
  </si>
  <si>
    <t>C3</t>
  </si>
  <si>
    <t>C4</t>
  </si>
  <si>
    <t>Indenização Adicional</t>
  </si>
  <si>
    <t>TOTAL DO GRUPO C</t>
  </si>
  <si>
    <t>D.</t>
  </si>
  <si>
    <t>Taxas das Reincidências</t>
  </si>
  <si>
    <t>D.1</t>
  </si>
  <si>
    <t>D.2</t>
  </si>
  <si>
    <t>TOTAL DO GRUPO D</t>
  </si>
  <si>
    <t>TAXA DE ENCARGOS SOCIAIS TOTAIS</t>
  </si>
  <si>
    <t>m³</t>
  </si>
  <si>
    <t>2.2</t>
  </si>
  <si>
    <t>10.2</t>
  </si>
  <si>
    <t>UND</t>
  </si>
  <si>
    <t>1.2</t>
  </si>
  <si>
    <t>8.2</t>
  </si>
  <si>
    <t>12.2</t>
  </si>
  <si>
    <t>7.2</t>
  </si>
  <si>
    <t>13.1</t>
  </si>
  <si>
    <t>16.1</t>
  </si>
  <si>
    <t>14.1</t>
  </si>
  <si>
    <t>14.2</t>
  </si>
  <si>
    <t>14.3</t>
  </si>
  <si>
    <t>13.2</t>
  </si>
  <si>
    <t>13.3</t>
  </si>
  <si>
    <t>13.4</t>
  </si>
  <si>
    <t>16.2</t>
  </si>
  <si>
    <t>16.3</t>
  </si>
  <si>
    <t>9.2.1</t>
  </si>
  <si>
    <t>9.2.2</t>
  </si>
  <si>
    <t>9.2.3</t>
  </si>
  <si>
    <t>DISCRIMINAÇÃO DOS SERVIÇOS</t>
  </si>
  <si>
    <t>1.0</t>
  </si>
  <si>
    <t>SERVIÇOS PRELIMINARES:</t>
  </si>
  <si>
    <t>2.0</t>
  </si>
  <si>
    <t>MOVIMENTO DE TERRA:</t>
  </si>
  <si>
    <t>4.0</t>
  </si>
  <si>
    <t>FUNDAÇÃO:</t>
  </si>
  <si>
    <t>5.0</t>
  </si>
  <si>
    <t>6.0</t>
  </si>
  <si>
    <t>ESTRUTURA:</t>
  </si>
  <si>
    <t>7.0</t>
  </si>
  <si>
    <t>8.0</t>
  </si>
  <si>
    <t>REVESTIMENTO:</t>
  </si>
  <si>
    <t>9.0</t>
  </si>
  <si>
    <t>INSTALAÇÕES:</t>
  </si>
  <si>
    <t>ELÉTRICA:</t>
  </si>
  <si>
    <t>HIDROSANITÁRIA:</t>
  </si>
  <si>
    <t>PAVIMENTAÇÃO:</t>
  </si>
  <si>
    <t>11.0</t>
  </si>
  <si>
    <t>12.0</t>
  </si>
  <si>
    <t>FORRO:</t>
  </si>
  <si>
    <t>13.0</t>
  </si>
  <si>
    <t>ESQUADRIAS:</t>
  </si>
  <si>
    <t>m</t>
  </si>
  <si>
    <t>14.0</t>
  </si>
  <si>
    <t>15.0</t>
  </si>
  <si>
    <t>16.0</t>
  </si>
  <si>
    <t>DIVERSOS:</t>
  </si>
  <si>
    <t xml:space="preserve">Validade da proposta: 60 (dias) </t>
  </si>
  <si>
    <t>Forma de pagamento: (Medição)</t>
  </si>
  <si>
    <t>DADOS BANCÁRIOS:</t>
  </si>
  <si>
    <t xml:space="preserve">BANCO: CAIXA ECONÔMICA FEDERAL </t>
  </si>
  <si>
    <t xml:space="preserve">AGÊNCIA: 0552                                                                                                                                                             </t>
  </si>
  <si>
    <t>OP:003</t>
  </si>
  <si>
    <t xml:space="preserve">CONTA CORRENTE: nº 00002936-6                                                                                                    </t>
  </si>
  <si>
    <t>_________________________________________________</t>
  </si>
  <si>
    <t>WT ENGENHARIA &amp; CONSULTORIA LTDA - ME</t>
  </si>
  <si>
    <t>CNPJ: 17.243.727/0001-00</t>
  </si>
  <si>
    <t>PINTURA:</t>
  </si>
  <si>
    <t>TOTAL SIMPLES R$</t>
  </si>
  <si>
    <t>TOTAL ACUMULADO R$</t>
  </si>
  <si>
    <t>Percentual Simples %</t>
  </si>
  <si>
    <t>Percentual Acumulado %</t>
  </si>
  <si>
    <t>Aterro c/ material fora da obra, incl. Apiloamento</t>
  </si>
  <si>
    <t>UNID.</t>
  </si>
  <si>
    <t>PLACA DA OBRA EM LONA COM PLOTAGEM GRÁFICA</t>
  </si>
  <si>
    <t>LOCAÇÃO DA OBRA A TRENA</t>
  </si>
  <si>
    <t>Escavação manual ate 1.50m de profundidade (Blocos e viga)</t>
  </si>
  <si>
    <t>3.0</t>
  </si>
  <si>
    <t>IMPERMEABILIZAÇÃO:</t>
  </si>
  <si>
    <t>PAREDES E PAINEIS</t>
  </si>
  <si>
    <t>6.2</t>
  </si>
  <si>
    <t>6.3</t>
  </si>
  <si>
    <t>VERGAS PRÉ-MOLDADAS PARA JANELAS COM MAIS DE 1,50M DE VÃO.</t>
  </si>
  <si>
    <t>VERGAS PRÉ-MOLDADAS PARA PORTAS COM ATÉ 1,50M DE VÃO.</t>
  </si>
  <si>
    <t>CHAPISCO DE CIMENTO E AREIA NO TRAÇO 1:3</t>
  </si>
  <si>
    <t>REBOCO COM ARGAMASSA 1:6:ADIT. PLAST.</t>
  </si>
  <si>
    <t>7.3</t>
  </si>
  <si>
    <t>AZULEJO  BRANCO ASSENTADO A PRUMO NO TRAÇO 1:5:1</t>
  </si>
  <si>
    <t>CAMADA IMPERMEABILIZADORA E=10CM C/ SEIXO</t>
  </si>
  <si>
    <t>CIMENTADO QUEIMADO</t>
  </si>
  <si>
    <t>8.3</t>
  </si>
  <si>
    <t>LAJOTA CERAMICA - PEI IV -  (PADRÃO MÉDIO)</t>
  </si>
  <si>
    <t>9.1.1</t>
  </si>
  <si>
    <t>PONTO ILUMINAÇÃO RESIDENCIAL INCLUINDO INTERRUPTOR SIMPES, CAIXA ELÉTRICA, ELETRODUTO, CABO, RASGO, QUEBRA E CHUMBAMENTO. ( EXCLUINDO LUMINÁRIA E LAMPADA). AF 01/2016</t>
  </si>
  <si>
    <t>9.1.2</t>
  </si>
  <si>
    <t>PONTO DE TOMADA RESIDENCIAL INCLUINDO TOMADA 20A/250V, CAIXA ELÉTRICA, ELETRODUTO, CABO, RASGO, QUEBRA E CHUMBAMENTO. AF_01/2016.</t>
  </si>
  <si>
    <t>9.1.3</t>
  </si>
  <si>
    <t>PTS</t>
  </si>
  <si>
    <t>9.1.4</t>
  </si>
  <si>
    <t>QUADRO DE DISTRIBUIÇÃO DE ENERGIA DE EMBUTIR, EM CHAPA METÁLICA, PARA 50 DISJUNTORES TERMOMAGNETICOS MONOPOLARES, COM BARRAMENTO TRIFÁSICO E NEUTRO, FORNECIMENTO E INSTALAÇÃO.</t>
  </si>
  <si>
    <t>9.1.5</t>
  </si>
  <si>
    <t>9.1.6</t>
  </si>
  <si>
    <t>VENTILADOR DE TETO</t>
  </si>
  <si>
    <t>9.1.7</t>
  </si>
  <si>
    <t>QUADRO DE MEDIÇÃO TRIFÁSICO (C/ DISJUNTOR)</t>
  </si>
  <si>
    <t>9.1.8</t>
  </si>
  <si>
    <t>9.1.9</t>
  </si>
  <si>
    <t>9.1.10</t>
  </si>
  <si>
    <t>PONTOS DE ESGOTO (INCL. TUBOS, CONEXÕES, CAIXA E RALOS)</t>
  </si>
  <si>
    <t>PONTOS DE ÁGUA FRIA (INCL. TUBOS E CONEXÕES)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</si>
  <si>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</si>
  <si>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9.2.4</t>
  </si>
  <si>
    <t>9.2.5</t>
  </si>
  <si>
    <t>9.2.6</t>
  </si>
  <si>
    <t>10.0</t>
  </si>
  <si>
    <t>BARROTEAMENTO EM MADEIRA DE LEI P/ FORRO PVC.</t>
  </si>
  <si>
    <t>FORRO EM LAMBRI DE PVC.</t>
  </si>
  <si>
    <t>PORTA MAD. COMPENSA. C/ CAIX. ADUELA E ALIZAR</t>
  </si>
  <si>
    <t>JANELA DE ALUMÍNIO DE CORRER COM VIDROS E FERRAGENS</t>
  </si>
  <si>
    <t>PVA EXTERNA SEM MASSA, COM LIQUIDO PREPARADO.</t>
  </si>
  <si>
    <t>LOUÇAS E METAIS:</t>
  </si>
  <si>
    <t>BACIA SIFONADA DE LOUÇA C/ ASSENTO</t>
  </si>
  <si>
    <t>LAVATÓRIO DE LOUÇA, C/ COLUNA, TORNEIRA, SIFÃO E VALVULA.</t>
  </si>
  <si>
    <t>PIA 01 CUBA EM AÇO INOX C/TORN.,SIFAO E VALV.(1,50M)</t>
  </si>
  <si>
    <t>CHUVEIRO EM PVC.</t>
  </si>
  <si>
    <t>COBERTURA:</t>
  </si>
  <si>
    <t>COBERTURA - TELHA ALUMINIO TRAPEZOIDAL E= 0,5MM</t>
  </si>
  <si>
    <t>ESTRUTURA METÁLICA P/ COBERTURA - (INCL. PINTURA ANTI-CORROSIVA)</t>
  </si>
  <si>
    <t>ESTRUTURA EM MADEIRA DE LEI P/ TELHA DE FIBROCIMENTO - PÇ APARELHADA</t>
  </si>
  <si>
    <t>14.4</t>
  </si>
  <si>
    <t>14.5</t>
  </si>
  <si>
    <t>DESCUPINIZAÇÃO</t>
  </si>
  <si>
    <t>COMBATE INCENDIO:</t>
  </si>
  <si>
    <t>PLACA DE SINALIZAÇÃO FOTOLUMINOSCENTE</t>
  </si>
  <si>
    <t>EXTINTOR DE INCÊNDIO (PÓ QUÍMICO) - 12 KG</t>
  </si>
  <si>
    <t>BARRA EM AÇO - PNE</t>
  </si>
  <si>
    <t>LIMPEZA GERAL E ENTREGA DA OBRA</t>
  </si>
  <si>
    <t>MASTRO FO.GO. SOBRE BASE DE CONCRETO</t>
  </si>
  <si>
    <t>PREÇO UNITÁRIO SEM BDI</t>
  </si>
  <si>
    <t>PREÇO UNITÁRIO COM BDI</t>
  </si>
  <si>
    <t xml:space="preserve">B.D.I  </t>
  </si>
  <si>
    <t>PREÇO TOTAL (R$)</t>
  </si>
  <si>
    <t>PROPRIETÁRIO: MUNICIPIO DE ITAITUBA</t>
  </si>
  <si>
    <t>Impermeabilização de viga baldrame com tinta asfaltica, duas demãos</t>
  </si>
  <si>
    <t>ALVENARIA DE VEDAÇÃO DE BLOCOS CERÂMICOS DE 9X19X39CM E ARGAMASSA DE ASSENTAMENTO COM PREPARO MANUAL</t>
  </si>
  <si>
    <t>CALÇADA(INCL. ALICERCE, BALDRME E CONCRETO C/ JUNTA SECA</t>
  </si>
  <si>
    <t>CAIXA DE PASSAGEM DE ALVENARIA 40x40x40cm C/ TAMPA DE CONCRETO</t>
  </si>
  <si>
    <t>Sumidouro em alvenaria c/ tpo.em concreto - cap = 30 pessoas.</t>
  </si>
  <si>
    <t>CAIXA DE GORDURA SIMPLES, CIRCULAR, EM CONCRETO PRÉ-MOLDADO, DIÂMETRO INTERNO = 0,4 M, ALTURA INTERNA = 0,4 M. AF_05/2018</t>
  </si>
  <si>
    <t xml:space="preserve">CAIXA DE INSPEÇÃO EM CONCRETO PRÉ-MOLDADO DN 60CM COM TAMPA H= 60CM - FORNECIMENTO E INSTALACAO  </t>
  </si>
  <si>
    <t>APLICAÇÃO MANUAL DE PINTURA COM TINTA LÁTEX PVA EM PAREDES, DUAS DEMÃOS.</t>
  </si>
  <si>
    <t>3.2</t>
  </si>
  <si>
    <t>8.4</t>
  </si>
  <si>
    <t>9.2.7</t>
  </si>
  <si>
    <t>Reservatório em fibra de vidro 1.500 L</t>
  </si>
  <si>
    <t>LOCAL DA OBRA: ESCOLA MUNICIPAL DE ENSINO INFANTIL E ENSINO FUNDAMENTAL TIRADENTES III</t>
  </si>
  <si>
    <t>VALOR DO CONTRATO</t>
  </si>
  <si>
    <t xml:space="preserve">VALOR FATURADO ACUMULADO </t>
  </si>
  <si>
    <t>VALOR DO SALDO CONTRATUAL</t>
  </si>
  <si>
    <t>VALOR FATURADO</t>
  </si>
  <si>
    <t>VALOR R$</t>
  </si>
  <si>
    <t>VALOR DA OBRA:</t>
  </si>
  <si>
    <t>VALOR FATURADO ACUMULADO :</t>
  </si>
  <si>
    <t>SALDO DA OBRA:</t>
  </si>
  <si>
    <t>VALOR DA FATURA MEDIDA NO PERÍODO:</t>
  </si>
  <si>
    <t xml:space="preserve">VALOR TOTAL PARCIAL </t>
  </si>
  <si>
    <t>PERCENTUAL PARCIAL</t>
  </si>
  <si>
    <t>(cento e seis mil e cento e sessenta e nove reais e trinta e sete centavos)</t>
  </si>
  <si>
    <t>Itaituba – Pará, 17 de maio de 2019</t>
  </si>
  <si>
    <t>Fatura: 01</t>
  </si>
  <si>
    <t>Itaituba – Pará, 09 de julho de 2019</t>
  </si>
  <si>
    <t>Fatura: 02</t>
  </si>
  <si>
    <t/>
  </si>
  <si>
    <t>FONTE</t>
  </si>
  <si>
    <t>CODIGO</t>
  </si>
  <si>
    <t>ITEM (%)</t>
  </si>
  <si>
    <t>MENSALISTA
%</t>
  </si>
  <si>
    <t>ENCARGOS SOCIAIS E TRABALHISTAS HORISTAS E MENSALISTAS</t>
  </si>
  <si>
    <t>C5</t>
  </si>
  <si>
    <t>Aviso Prévio Trabalhado</t>
  </si>
  <si>
    <t>B7</t>
  </si>
  <si>
    <t>B8</t>
  </si>
  <si>
    <t>Férias Gozadas</t>
  </si>
  <si>
    <t>Salário Maternidade</t>
  </si>
  <si>
    <t xml:space="preserve">Reincidência de Grupo A sobre Grupo B </t>
  </si>
  <si>
    <t>Depósito Rescisão Sem Justa Causa</t>
  </si>
  <si>
    <t>Reincidência de Grupo A sobre Aviso Prévio Trabalhado e Reincidência do FGTS sobre Aviso Prévio Indenizado</t>
  </si>
  <si>
    <t>I.1</t>
  </si>
  <si>
    <t>I.2</t>
  </si>
  <si>
    <t>I.3</t>
  </si>
  <si>
    <t>I.4</t>
  </si>
  <si>
    <t xml:space="preserve">TOTAL </t>
  </si>
  <si>
    <t>VALOR TOTAL (COM BDI)</t>
  </si>
  <si>
    <t>TOMADA DE PREÇOS Nº 002/2020 - TP</t>
  </si>
  <si>
    <t>OBRA: ESCOLA MUNICIPAL DE ENSINO FUNDAMENTAL JACUNDÁ.</t>
  </si>
  <si>
    <t>LOCAL DA OBRA: ESTRADA DO PIMENTAL KM 15 - COMUNIDADE JACUNDÁ</t>
  </si>
  <si>
    <t>DATA : 25/03/2020</t>
  </si>
  <si>
    <t>REF: TABELA SINAPI/PA - 08/2019 SEDOP/PA - 04/2019 COM DESONERAÇÃO - COMPOSIÇÃO PRÓPRIA</t>
  </si>
  <si>
    <t>ANEXO IA  - PLANILHA ORÇAMENTÁRIA (LOTE I)</t>
  </si>
  <si>
    <t>ANEXO II A  - CRONOGRAMA FÍSICO - FINANCEIRO (LOTE I)</t>
  </si>
  <si>
    <t>DESCRIMINAÇÃO DOS SERVIÇOS</t>
  </si>
  <si>
    <t>VALOR (R$) UNID.</t>
  </si>
  <si>
    <t>DIAS</t>
  </si>
  <si>
    <t>Horista = 89,42%
Mensalista = 49,63%                                                                                                                       A + B + C + D</t>
  </si>
  <si>
    <r>
      <t>A empresa WT ENGENHARIA &amp; CONSULTORIA LTDA - ME, é ciente de todas as condições e concorda com as mesmas, declara ainda que, caso seja vencedora da licitação, assinará o contrato digital e físico, no prazo previsto no item 62 do edital TOMADA DE PREÇOS Nº 002/2020 - TP.</t>
    </r>
    <r>
      <rPr>
        <sz val="12"/>
        <color indexed="8"/>
        <rFont val="Arial"/>
        <family val="2"/>
      </rPr>
      <t xml:space="preserve"> Os dados do responsável pela assinatura do contrato: JEISON WENDELL DE A. SOUSA, Solteiro, portador do RG sob nº. 4911867 - PC/PA e CPF nº. 890.197.922-53, residente e domiciliado na Rua Eça de Queiroz Lages de Mesquita, nº 1051, Bairro Jardim das Araras, Município de Itaituba/PA</t>
    </r>
  </si>
  <si>
    <r>
      <rPr>
        <sz val="12"/>
        <rFont val="Arial"/>
        <family val="2"/>
      </rPr>
      <t>SINAPI</t>
    </r>
  </si>
  <si>
    <r>
      <rPr>
        <b/>
        <sz val="12"/>
        <rFont val="Arial"/>
        <family val="2"/>
      </rPr>
      <t>6</t>
    </r>
  </si>
  <si>
    <r>
      <rPr>
        <b/>
        <sz val="12"/>
        <rFont val="Arial"/>
        <family val="2"/>
      </rPr>
      <t>DIVERSOS</t>
    </r>
  </si>
  <si>
    <r>
      <rPr>
        <sz val="12"/>
        <rFont val="Arial"/>
        <family val="2"/>
      </rPr>
      <t>6.1</t>
    </r>
  </si>
  <si>
    <r>
      <rPr>
        <sz val="12"/>
        <rFont val="Arial"/>
        <family val="2"/>
      </rPr>
      <t>UN</t>
    </r>
  </si>
  <si>
    <r>
      <rPr>
        <sz val="12"/>
        <rFont val="Arial"/>
        <family val="2"/>
      </rPr>
      <t>6.2</t>
    </r>
  </si>
  <si>
    <r>
      <rPr>
        <sz val="12"/>
        <rFont val="Arial"/>
        <family val="2"/>
      </rPr>
      <t>M²</t>
    </r>
  </si>
  <si>
    <r>
      <rPr>
        <b/>
        <sz val="12"/>
        <rFont val="Arial"/>
        <family val="2"/>
      </rPr>
      <t>1</t>
    </r>
  </si>
  <si>
    <r>
      <rPr>
        <b/>
        <sz val="12"/>
        <rFont val="Arial"/>
        <family val="2"/>
      </rPr>
      <t>SERVIÇOS PRELIMINARES</t>
    </r>
  </si>
  <si>
    <r>
      <rPr>
        <sz val="12"/>
        <rFont val="Arial"/>
        <family val="2"/>
      </rPr>
      <t>1.1</t>
    </r>
  </si>
  <si>
    <r>
      <rPr>
        <sz val="12"/>
        <rFont val="Arial"/>
        <family val="2"/>
      </rPr>
      <t>SEDOP</t>
    </r>
  </si>
  <si>
    <r>
      <rPr>
        <sz val="12"/>
        <rFont val="Arial"/>
        <family val="2"/>
      </rPr>
      <t>011340</t>
    </r>
  </si>
  <si>
    <r>
      <rPr>
        <sz val="12"/>
        <rFont val="Arial"/>
        <family val="2"/>
      </rPr>
      <t>Placa de obra em lona com plotagem de gráfica</t>
    </r>
  </si>
  <si>
    <r>
      <rPr>
        <sz val="12"/>
        <rFont val="Arial"/>
        <family val="2"/>
      </rPr>
      <t>M2</t>
    </r>
  </si>
  <si>
    <r>
      <rPr>
        <sz val="12"/>
        <rFont val="Arial"/>
        <family val="2"/>
      </rPr>
      <t>1.2</t>
    </r>
  </si>
  <si>
    <r>
      <rPr>
        <sz val="12"/>
        <rFont val="Arial"/>
        <family val="2"/>
      </rPr>
      <t>010009</t>
    </r>
  </si>
  <si>
    <r>
      <rPr>
        <sz val="12"/>
        <rFont val="Arial"/>
        <family val="2"/>
      </rPr>
      <t>Locação da obra a trena</t>
    </r>
  </si>
  <si>
    <r>
      <rPr>
        <b/>
        <sz val="12"/>
        <rFont val="Arial"/>
        <family val="2"/>
      </rPr>
      <t>2</t>
    </r>
  </si>
  <si>
    <r>
      <rPr>
        <b/>
        <sz val="12"/>
        <rFont val="Arial"/>
        <family val="2"/>
      </rPr>
      <t>MOVIMENTO DE TERRA</t>
    </r>
  </si>
  <si>
    <r>
      <rPr>
        <sz val="12"/>
        <rFont val="Arial"/>
        <family val="2"/>
      </rPr>
      <t>2.1</t>
    </r>
  </si>
  <si>
    <r>
      <rPr>
        <sz val="12"/>
        <rFont val="Arial"/>
        <family val="2"/>
      </rPr>
      <t>030010</t>
    </r>
  </si>
  <si>
    <r>
      <rPr>
        <sz val="12"/>
        <rFont val="Arial"/>
        <family val="2"/>
      </rPr>
      <t>Escavação manual ate 1.50m de profundidade</t>
    </r>
  </si>
  <si>
    <r>
      <rPr>
        <sz val="12"/>
        <rFont val="Arial"/>
        <family val="2"/>
      </rPr>
      <t>M3</t>
    </r>
  </si>
  <si>
    <r>
      <rPr>
        <sz val="12"/>
        <rFont val="Arial"/>
        <family val="2"/>
      </rPr>
      <t>2.2</t>
    </r>
  </si>
  <si>
    <r>
      <rPr>
        <sz val="12"/>
        <rFont val="Arial"/>
        <family val="2"/>
      </rPr>
      <t>030011</t>
    </r>
  </si>
  <si>
    <r>
      <rPr>
        <sz val="12"/>
        <rFont val="Arial"/>
        <family val="2"/>
      </rPr>
      <t>Aterro c/ material fora da obra, incl. apiloamento</t>
    </r>
  </si>
  <si>
    <r>
      <rPr>
        <b/>
        <sz val="12"/>
        <rFont val="Arial"/>
        <family val="2"/>
      </rPr>
      <t>3</t>
    </r>
  </si>
  <si>
    <r>
      <rPr>
        <b/>
        <sz val="12"/>
        <rFont val="Arial"/>
        <family val="2"/>
      </rPr>
      <t>FUNDAÇÃO</t>
    </r>
  </si>
  <si>
    <r>
      <rPr>
        <sz val="12"/>
        <rFont val="Arial"/>
        <family val="2"/>
      </rPr>
      <t>3.1</t>
    </r>
  </si>
  <si>
    <r>
      <rPr>
        <sz val="12"/>
        <rFont val="Arial"/>
        <family val="2"/>
      </rPr>
      <t>040283</t>
    </r>
  </si>
  <si>
    <r>
      <rPr>
        <sz val="12"/>
        <rFont val="Arial"/>
        <family val="2"/>
      </rPr>
      <t>Bloco em concreto armado p/ fundaçao (incl. forma)</t>
    </r>
  </si>
  <si>
    <r>
      <rPr>
        <sz val="12"/>
        <rFont val="Arial"/>
        <family val="2"/>
      </rPr>
      <t>3.2</t>
    </r>
  </si>
  <si>
    <r>
      <rPr>
        <sz val="12"/>
        <rFont val="Arial"/>
        <family val="2"/>
      </rPr>
      <t>040284</t>
    </r>
  </si>
  <si>
    <r>
      <rPr>
        <sz val="12"/>
        <rFont val="Arial"/>
        <family val="2"/>
      </rPr>
      <t>Baldrame em concreto armado c/ cinta de amarração</t>
    </r>
  </si>
  <si>
    <r>
      <rPr>
        <b/>
        <sz val="12"/>
        <rFont val="Arial"/>
        <family val="2"/>
      </rPr>
      <t>4</t>
    </r>
  </si>
  <si>
    <r>
      <rPr>
        <b/>
        <sz val="12"/>
        <rFont val="Arial"/>
        <family val="2"/>
      </rPr>
      <t>ESTRUTURA</t>
    </r>
  </si>
  <si>
    <r>
      <rPr>
        <sz val="12"/>
        <rFont val="Arial"/>
        <family val="2"/>
      </rPr>
      <t>4.1</t>
    </r>
  </si>
  <si>
    <r>
      <rPr>
        <sz val="12"/>
        <rFont val="Arial"/>
        <family val="2"/>
      </rPr>
      <t>050729</t>
    </r>
  </si>
  <si>
    <r>
      <rPr>
        <sz val="12"/>
        <rFont val="Arial"/>
        <family val="2"/>
      </rPr>
      <t>Concreto armado fck=20MPA c/ forma mad. branca</t>
    </r>
  </si>
  <si>
    <r>
      <rPr>
        <b/>
        <sz val="12"/>
        <rFont val="Arial"/>
        <family val="2"/>
      </rPr>
      <t>5</t>
    </r>
  </si>
  <si>
    <r>
      <rPr>
        <b/>
        <sz val="12"/>
        <rFont val="Arial"/>
        <family val="2"/>
      </rPr>
      <t>IMPERMEABILIZAÇÃO</t>
    </r>
  </si>
  <si>
    <r>
      <rPr>
        <sz val="12"/>
        <rFont val="Arial"/>
        <family val="2"/>
      </rPr>
      <t>5.1</t>
    </r>
  </si>
  <si>
    <r>
      <rPr>
        <sz val="12"/>
        <rFont val="Arial"/>
        <family val="2"/>
      </rPr>
      <t>74106/001</t>
    </r>
  </si>
  <si>
    <r>
      <rPr>
        <sz val="12"/>
        <rFont val="Arial"/>
        <family val="2"/>
      </rPr>
      <t>IMPERMEABILIZAÇÃO DE VIGA BALDRAME COM TINTA ASFÁLTICA, DUAS DEMÃOS.</t>
    </r>
  </si>
  <si>
    <r>
      <rPr>
        <b/>
        <sz val="12"/>
        <rFont val="Arial"/>
        <family val="2"/>
      </rPr>
      <t>PAREDES E PAINÉIS</t>
    </r>
  </si>
  <si>
    <r>
      <rPr>
        <sz val="12"/>
        <rFont val="Arial"/>
        <family val="2"/>
      </rPr>
      <t>87478</t>
    </r>
  </si>
  <si>
    <r>
      <rPr>
        <sz val="12"/>
        <rFont val="Arial"/>
        <family val="2"/>
      </rPr>
      <t>ALVENARIA DE VEDAÇÃO DE BLOCOS CERÂMICOS FURADOS NA VERTICAL DE 9X19X39CM (ESPESSURA 9CM) DE PAREDES COM ÁREA LÍQUIDA MAIOR OU IGUAL A 6M² SEM VÃOS E ARGAMASSA DE ASSENTAMENTO COM PREPARO MANUAL. AF_06/2014</t>
    </r>
  </si>
  <si>
    <r>
      <rPr>
        <sz val="12"/>
        <rFont val="Arial"/>
        <family val="2"/>
      </rPr>
      <t>93183</t>
    </r>
  </si>
  <si>
    <r>
      <rPr>
        <sz val="12"/>
        <rFont val="Arial"/>
        <family val="2"/>
      </rPr>
      <t>VERGA PRÉ-MOLDADA PARA JANELAS COM MAIS DE 1,5 M DE VÃO. AF_03/2016</t>
    </r>
  </si>
  <si>
    <r>
      <rPr>
        <sz val="12"/>
        <rFont val="Arial"/>
        <family val="2"/>
      </rPr>
      <t>M</t>
    </r>
  </si>
  <si>
    <r>
      <rPr>
        <sz val="12"/>
        <rFont val="Arial"/>
        <family val="2"/>
      </rPr>
      <t>6.3</t>
    </r>
  </si>
  <si>
    <r>
      <rPr>
        <sz val="12"/>
        <rFont val="Arial"/>
        <family val="2"/>
      </rPr>
      <t>93184</t>
    </r>
  </si>
  <si>
    <r>
      <rPr>
        <sz val="12"/>
        <rFont val="Arial"/>
        <family val="2"/>
      </rPr>
      <t>VERGA PRÉ-MOLDADA PARA PORTAS COM ATÉ 1,5 M DE VÃO. AF_03/2016</t>
    </r>
  </si>
  <si>
    <r>
      <rPr>
        <b/>
        <sz val="12"/>
        <rFont val="Arial"/>
        <family val="2"/>
      </rPr>
      <t>7</t>
    </r>
  </si>
  <si>
    <r>
      <rPr>
        <b/>
        <sz val="12"/>
        <rFont val="Arial"/>
        <family val="2"/>
      </rPr>
      <t>REVESTIMENTO</t>
    </r>
  </si>
  <si>
    <r>
      <rPr>
        <sz val="12"/>
        <rFont val="Arial"/>
        <family val="2"/>
      </rPr>
      <t>7.1</t>
    </r>
  </si>
  <si>
    <r>
      <rPr>
        <sz val="12"/>
        <rFont val="Arial"/>
        <family val="2"/>
      </rPr>
      <t>110143</t>
    </r>
  </si>
  <si>
    <r>
      <rPr>
        <sz val="12"/>
        <rFont val="Arial"/>
        <family val="2"/>
      </rPr>
      <t>CHAPISCO DE CIMENTO E AREIA NO TRAÇO 1:3</t>
    </r>
  </si>
  <si>
    <r>
      <rPr>
        <sz val="12"/>
        <rFont val="Arial"/>
        <family val="2"/>
      </rPr>
      <t>7.2</t>
    </r>
  </si>
  <si>
    <r>
      <rPr>
        <sz val="12"/>
        <rFont val="Arial"/>
        <family val="2"/>
      </rPr>
      <t>110763</t>
    </r>
  </si>
  <si>
    <r>
      <rPr>
        <sz val="12"/>
        <rFont val="Arial"/>
        <family val="2"/>
      </rPr>
      <t>REBOCO COM ARAGAMASSA 1:6: ADIT. PLAST.</t>
    </r>
  </si>
  <si>
    <r>
      <rPr>
        <sz val="12"/>
        <rFont val="Arial"/>
        <family val="2"/>
      </rPr>
      <t>7.3</t>
    </r>
  </si>
  <si>
    <r>
      <rPr>
        <sz val="12"/>
        <rFont val="Arial"/>
        <family val="2"/>
      </rPr>
      <t>110148</t>
    </r>
  </si>
  <si>
    <r>
      <rPr>
        <sz val="12"/>
        <rFont val="Arial"/>
        <family val="2"/>
      </rPr>
      <t>AZULEJO BRANCO ASSENTADO A PRUMO NO TRAÇO 1:5:1</t>
    </r>
  </si>
  <si>
    <r>
      <rPr>
        <sz val="12"/>
        <rFont val="Arial"/>
        <family val="2"/>
      </rPr>
      <t>7.4</t>
    </r>
  </si>
  <si>
    <r>
      <rPr>
        <sz val="12"/>
        <rFont val="Arial"/>
        <family val="2"/>
      </rPr>
      <t>110762</t>
    </r>
  </si>
  <si>
    <r>
      <rPr>
        <sz val="12"/>
        <rFont val="Arial"/>
        <family val="2"/>
      </rPr>
      <t>EMBOÇO COM ARGAMASSA 1:6:ADIT. PLAST.</t>
    </r>
  </si>
  <si>
    <r>
      <rPr>
        <b/>
        <sz val="12"/>
        <rFont val="Arial"/>
        <family val="2"/>
      </rPr>
      <t>8</t>
    </r>
  </si>
  <si>
    <r>
      <rPr>
        <b/>
        <sz val="12"/>
        <rFont val="Arial"/>
        <family val="2"/>
      </rPr>
      <t>PISOS</t>
    </r>
  </si>
  <si>
    <r>
      <rPr>
        <sz val="12"/>
        <rFont val="Arial"/>
        <family val="2"/>
      </rPr>
      <t>8.1</t>
    </r>
  </si>
  <si>
    <r>
      <rPr>
        <sz val="12"/>
        <rFont val="Arial"/>
        <family val="2"/>
      </rPr>
      <t>130507</t>
    </r>
  </si>
  <si>
    <r>
      <rPr>
        <sz val="12"/>
        <rFont val="Arial"/>
        <family val="2"/>
      </rPr>
      <t>CAMADA IMPERMEABILIZADORA E=10CM C/ SEIXO</t>
    </r>
  </si>
  <si>
    <r>
      <rPr>
        <sz val="12"/>
        <rFont val="Arial"/>
        <family val="2"/>
      </rPr>
      <t>8.2</t>
    </r>
  </si>
  <si>
    <r>
      <rPr>
        <sz val="12"/>
        <rFont val="Arial"/>
        <family val="2"/>
      </rPr>
      <t>130110</t>
    </r>
  </si>
  <si>
    <r>
      <rPr>
        <sz val="12"/>
        <rFont val="Arial"/>
        <family val="2"/>
      </rPr>
      <t>CAMADA REGULARIZADORA</t>
    </r>
  </si>
  <si>
    <r>
      <rPr>
        <sz val="12"/>
        <rFont val="Arial"/>
        <family val="2"/>
      </rPr>
      <t>8.3</t>
    </r>
  </si>
  <si>
    <r>
      <rPr>
        <sz val="12"/>
        <rFont val="Arial"/>
        <family val="2"/>
      </rPr>
      <t>130119</t>
    </r>
  </si>
  <si>
    <r>
      <rPr>
        <sz val="12"/>
        <rFont val="Arial"/>
        <family val="2"/>
      </rPr>
      <t>LAJOTA CERAMICA - PEI IV - (PADRÃO MÉDIO), SENDO ANTIDERRAPANTE PARA OS BANHEIROS</t>
    </r>
  </si>
  <si>
    <r>
      <rPr>
        <sz val="12"/>
        <rFont val="Arial"/>
        <family val="2"/>
      </rPr>
      <t>8.4</t>
    </r>
  </si>
  <si>
    <r>
      <rPr>
        <sz val="12"/>
        <rFont val="Arial"/>
        <family val="2"/>
      </rPr>
      <t>130492</t>
    </r>
  </si>
  <si>
    <r>
      <rPr>
        <sz val="12"/>
        <rFont val="Arial"/>
        <family val="2"/>
      </rPr>
      <t>CALÇADA(INCL. ALICERCE, BALDRME E CONCRETO C/ JUNTA SECA</t>
    </r>
  </si>
  <si>
    <r>
      <rPr>
        <b/>
        <sz val="12"/>
        <rFont val="Arial"/>
        <family val="2"/>
      </rPr>
      <t>9</t>
    </r>
  </si>
  <si>
    <r>
      <rPr>
        <b/>
        <sz val="12"/>
        <rFont val="Arial"/>
        <family val="2"/>
      </rPr>
      <t>INSTALAÇÕES</t>
    </r>
  </si>
  <si>
    <r>
      <rPr>
        <b/>
        <sz val="12"/>
        <rFont val="Arial"/>
        <family val="2"/>
      </rPr>
      <t>9.1</t>
    </r>
  </si>
  <si>
    <r>
      <rPr>
        <b/>
        <sz val="12"/>
        <rFont val="Arial"/>
        <family val="2"/>
      </rPr>
      <t>INSTALAÇÃO ELÉTRICA</t>
    </r>
  </si>
  <si>
    <r>
      <rPr>
        <sz val="12"/>
        <rFont val="Arial"/>
        <family val="2"/>
      </rPr>
      <t>9.1.1</t>
    </r>
  </si>
  <si>
    <r>
      <rPr>
        <sz val="12"/>
        <rFont val="Arial"/>
        <family val="2"/>
      </rPr>
      <t>93128</t>
    </r>
  </si>
  <si>
    <r>
      <rPr>
        <sz val="12"/>
        <rFont val="Arial"/>
        <family val="2"/>
      </rPr>
      <t>PONTO ILUMINAÇÃO RESIDENCIAL INCLUINDO INTERRUPTOR SIMPLES, CAIXA ELÉTRICA, ELETRODUTO, CABO, RASGO, QUEBRA E CHUMBAMENTO. ( EXCLUINDO LUMINÁRIA E LAMPADA). AF 01/2016</t>
    </r>
  </si>
  <si>
    <r>
      <rPr>
        <sz val="12"/>
        <rFont val="Arial"/>
        <family val="2"/>
      </rPr>
      <t>9.1.2</t>
    </r>
  </si>
  <si>
    <r>
      <rPr>
        <sz val="12"/>
        <rFont val="Arial"/>
        <family val="2"/>
      </rPr>
      <t>93143</t>
    </r>
  </si>
  <si>
    <r>
      <rPr>
        <sz val="12"/>
        <rFont val="Arial"/>
        <family val="2"/>
      </rPr>
      <t>PONTO DE TOMADA RESIDENCIAL INCLUINDO TOMADA 20A/250V, CAIXA ELÉTRICA, ELETRODUTO, CABO, RASGO, QUEBRA E CHUMBAMENTO. AF_01/2016.</t>
    </r>
  </si>
  <si>
    <r>
      <rPr>
        <sz val="12"/>
        <rFont val="Arial"/>
        <family val="2"/>
      </rPr>
      <t>9.1.3</t>
    </r>
  </si>
  <si>
    <r>
      <rPr>
        <sz val="12"/>
        <rFont val="Arial"/>
        <family val="2"/>
      </rPr>
      <t>74131/008</t>
    </r>
  </si>
  <si>
    <r>
      <rPr>
        <sz val="12"/>
        <rFont val="Arial"/>
        <family val="2"/>
      </rPr>
      <t>QUADRO DE DISTRIBUIÇÃO DE ENERGIA DE EMBUTIR, EM CHAPA METÁLICA, PARA 50 DISJUNTORES TERMOMAGNETICOS MONOPOLARES, COM BARRAMENTO TRIFÁSICO E NEUTRO, FORNECIMENTO E INSTALAÇÃO.</t>
    </r>
  </si>
  <si>
    <r>
      <rPr>
        <sz val="12"/>
        <rFont val="Arial"/>
        <family val="2"/>
      </rPr>
      <t>9.1.4</t>
    </r>
  </si>
  <si>
    <r>
      <rPr>
        <sz val="12"/>
        <rFont val="Arial"/>
        <family val="2"/>
      </rPr>
      <t>171164</t>
    </r>
  </si>
  <si>
    <r>
      <rPr>
        <sz val="12"/>
        <rFont val="Arial"/>
        <family val="2"/>
      </rPr>
      <t>HASTE DE AÇO COBREADA 5/8"x2,40m C/ CONECTOR</t>
    </r>
  </si>
  <si>
    <r>
      <rPr>
        <sz val="12"/>
        <rFont val="Arial"/>
        <family val="2"/>
      </rPr>
      <t>9.1.5</t>
    </r>
  </si>
  <si>
    <r>
      <rPr>
        <sz val="12"/>
        <rFont val="Arial"/>
        <family val="2"/>
      </rPr>
      <t>250732</t>
    </r>
  </si>
  <si>
    <r>
      <rPr>
        <sz val="12"/>
        <rFont val="Arial"/>
        <family val="2"/>
      </rPr>
      <t>VENTILADOR DE TETO</t>
    </r>
  </si>
  <si>
    <r>
      <rPr>
        <sz val="12"/>
        <rFont val="Arial"/>
        <family val="2"/>
      </rPr>
      <t>9.1.6</t>
    </r>
  </si>
  <si>
    <r>
      <rPr>
        <sz val="12"/>
        <rFont val="Arial"/>
        <family val="2"/>
      </rPr>
      <t>170615</t>
    </r>
  </si>
  <si>
    <r>
      <rPr>
        <sz val="12"/>
        <rFont val="Arial"/>
        <family val="2"/>
      </rPr>
      <t>QUADRO DE MEDIÇÃO TRIFÁSICO (C/ DISJUNTOR)</t>
    </r>
  </si>
  <si>
    <r>
      <rPr>
        <sz val="12"/>
        <rFont val="Arial"/>
        <family val="2"/>
      </rPr>
      <t>9.1.7</t>
    </r>
  </si>
  <si>
    <r>
      <rPr>
        <sz val="12"/>
        <rFont val="Arial"/>
        <family val="2"/>
      </rPr>
      <t>180680</t>
    </r>
  </si>
  <si>
    <r>
      <rPr>
        <sz val="12"/>
        <rFont val="Arial"/>
        <family val="2"/>
      </rPr>
      <t>CAIXA DE PASSAGEM DE ALVENARIA 40x40x40cm C/ TAMPA DE CONCRETO</t>
    </r>
  </si>
  <si>
    <r>
      <rPr>
        <sz val="12"/>
        <rFont val="Arial"/>
        <family val="2"/>
      </rPr>
      <t>9.1.8</t>
    </r>
  </si>
  <si>
    <r>
      <rPr>
        <sz val="12"/>
        <rFont val="Arial"/>
        <family val="2"/>
      </rPr>
      <t>171092</t>
    </r>
  </si>
  <si>
    <r>
      <rPr>
        <sz val="12"/>
        <rFont val="Arial"/>
        <family val="2"/>
      </rPr>
      <t>ELETRODUTO FºGº 3/4"</t>
    </r>
  </si>
  <si>
    <r>
      <rPr>
        <sz val="12"/>
        <rFont val="Arial"/>
        <family val="2"/>
      </rPr>
      <t>9.1.9</t>
    </r>
  </si>
  <si>
    <r>
      <rPr>
        <sz val="12"/>
        <rFont val="Arial"/>
        <family val="2"/>
      </rPr>
      <t>171017</t>
    </r>
  </si>
  <si>
    <r>
      <rPr>
        <sz val="12"/>
        <rFont val="Arial"/>
        <family val="2"/>
      </rPr>
      <t>Eletroduto de F°G° de 1"</t>
    </r>
  </si>
  <si>
    <r>
      <rPr>
        <sz val="12"/>
        <rFont val="Arial"/>
        <family val="2"/>
      </rPr>
      <t>9.1.10</t>
    </r>
  </si>
  <si>
    <r>
      <rPr>
        <sz val="12"/>
        <rFont val="Arial"/>
        <family val="2"/>
      </rPr>
      <t>171175</t>
    </r>
  </si>
  <si>
    <r>
      <rPr>
        <sz val="12"/>
        <rFont val="Arial"/>
        <family val="2"/>
      </rPr>
      <t>ISOLADOR DE PLASTICO, TIPO ROLDANA, D= 72x72MM, PARA USO EM BAIXA TENSÃO.</t>
    </r>
  </si>
  <si>
    <r>
      <rPr>
        <sz val="12"/>
        <rFont val="Arial"/>
        <family val="2"/>
      </rPr>
      <t>9.1.11</t>
    </r>
  </si>
  <si>
    <r>
      <rPr>
        <sz val="12"/>
        <rFont val="Arial"/>
        <family val="2"/>
      </rPr>
      <t>PRÓPRIA</t>
    </r>
  </si>
  <si>
    <r>
      <rPr>
        <sz val="12"/>
        <rFont val="Arial"/>
        <family val="2"/>
      </rPr>
      <t>COMP-001</t>
    </r>
  </si>
  <si>
    <r>
      <rPr>
        <sz val="12"/>
        <rFont val="Arial"/>
        <family val="2"/>
      </rPr>
      <t>LUMINÁRIA DE EMBUTIR, PAINEL LED 24W</t>
    </r>
  </si>
  <si>
    <r>
      <rPr>
        <sz val="12"/>
        <rFont val="Arial"/>
        <family val="2"/>
      </rPr>
      <t>9.1.12</t>
    </r>
  </si>
  <si>
    <r>
      <rPr>
        <sz val="12"/>
        <rFont val="Arial"/>
        <family val="2"/>
      </rPr>
      <t>COMP-002</t>
    </r>
  </si>
  <si>
    <r>
      <rPr>
        <sz val="12"/>
        <rFont val="Arial"/>
        <family val="2"/>
      </rPr>
      <t xml:space="preserve">LUMINÁRIA DE EMBUTIR, PAINEL LED 18W </t>
    </r>
  </si>
  <si>
    <r>
      <rPr>
        <b/>
        <sz val="12"/>
        <rFont val="Arial"/>
        <family val="2"/>
      </rPr>
      <t>9.2</t>
    </r>
  </si>
  <si>
    <r>
      <rPr>
        <b/>
        <sz val="12"/>
        <rFont val="Arial"/>
        <family val="2"/>
      </rPr>
      <t>INSTALAÇÃO HIDROSSANITÁRIA</t>
    </r>
  </si>
  <si>
    <r>
      <rPr>
        <sz val="12"/>
        <rFont val="Arial"/>
        <family val="2"/>
      </rPr>
      <t>9.2.1</t>
    </r>
  </si>
  <si>
    <r>
      <rPr>
        <sz val="12"/>
        <rFont val="Arial"/>
        <family val="2"/>
      </rPr>
      <t>180214</t>
    </r>
  </si>
  <si>
    <r>
      <rPr>
        <sz val="12"/>
        <rFont val="Arial"/>
        <family val="2"/>
      </rPr>
      <t>PONTOS DE ESGOTO (INCL. TUBOS, CONEXÕES, CAIXA E RALOS)</t>
    </r>
  </si>
  <si>
    <r>
      <rPr>
        <sz val="12"/>
        <rFont val="Arial"/>
        <family val="2"/>
      </rPr>
      <t>Pt</t>
    </r>
  </si>
  <si>
    <r>
      <rPr>
        <sz val="12"/>
        <rFont val="Arial"/>
        <family val="2"/>
      </rPr>
      <t>9.2.2</t>
    </r>
  </si>
  <si>
    <r>
      <rPr>
        <sz val="12"/>
        <rFont val="Arial"/>
        <family val="2"/>
      </rPr>
      <t>180299</t>
    </r>
  </si>
  <si>
    <r>
      <rPr>
        <sz val="12"/>
        <rFont val="Arial"/>
        <family val="2"/>
      </rPr>
      <t>PONTOS DE ÁGUA FRIA (INCL. TUBOS E CONEXÕES)</t>
    </r>
  </si>
  <si>
    <r>
      <rPr>
        <sz val="12"/>
        <rFont val="Arial"/>
        <family val="2"/>
      </rPr>
      <t>9.2.3</t>
    </r>
  </si>
  <si>
    <r>
      <rPr>
        <sz val="12"/>
        <rFont val="Arial"/>
        <family val="2"/>
      </rPr>
      <t>98068</t>
    </r>
  </si>
  <si>
    <r>
      <rPr>
        <sz val="12"/>
        <rFont val="Arial"/>
        <family val="2"/>
      </rPr>
      <t>FOSSA SÉPTICA EM ALVENARIA DE TIJOLO CERÂMICO MACIÇO, DIMENSÕES EXTERNAS DE 1,90X1,10X1,40 M, VOLUME DE 1.500 LITROS, REVESTIDO INTERNAMENTECOM MASSA ÚNICA E IMPERMEABILIZANTE E COM TAMPA DE CONCRETO ARMADO COM ESPESSURA DE 8 CM.</t>
    </r>
  </si>
  <si>
    <r>
      <rPr>
        <sz val="12"/>
        <rFont val="Arial"/>
        <family val="2"/>
      </rPr>
      <t>9.2.4</t>
    </r>
  </si>
  <si>
    <r>
      <rPr>
        <sz val="12"/>
        <rFont val="Arial"/>
        <family val="2"/>
      </rPr>
      <t>180544</t>
    </r>
  </si>
  <si>
    <r>
      <rPr>
        <sz val="12"/>
        <rFont val="Arial"/>
        <family val="2"/>
      </rPr>
      <t>SUMIDOURO EM ALVENARIA C/TOPO EM CONCRETO - CAP = 30 PESSOAS.</t>
    </r>
  </si>
  <si>
    <r>
      <rPr>
        <sz val="12"/>
        <rFont val="Arial"/>
        <family val="2"/>
      </rPr>
      <t>9.2.5</t>
    </r>
  </si>
  <si>
    <r>
      <rPr>
        <sz val="12"/>
        <rFont val="Arial"/>
        <family val="2"/>
      </rPr>
      <t>98102</t>
    </r>
  </si>
  <si>
    <r>
      <rPr>
        <sz val="12"/>
        <rFont val="Arial"/>
        <family val="2"/>
      </rPr>
      <t>CAIXA DE GORDURA SIMPLES, CIRCULAR, EM CONCRETO PRÉ-MOLDADO, DIÂMETRO INTERNO = 0,4 M, ALTURA INTERNA = 0,4 M. AF_05/2018</t>
    </r>
  </si>
  <si>
    <r>
      <rPr>
        <sz val="12"/>
        <rFont val="Arial"/>
        <family val="2"/>
      </rPr>
      <t>9.2.6</t>
    </r>
  </si>
  <si>
    <r>
      <rPr>
        <sz val="12"/>
        <rFont val="Arial"/>
        <family val="2"/>
      </rPr>
      <t>74166/001</t>
    </r>
  </si>
  <si>
    <r>
      <rPr>
        <sz val="12"/>
        <rFont val="Arial"/>
        <family val="2"/>
      </rPr>
      <t>CAIXA DE INSPEÇÃO EM CONCRETO PRÉ-MOLDADO DN 60CM COM TAMPA H= 60CM - FORNECIMENTO E INSTALACAO</t>
    </r>
  </si>
  <si>
    <r>
      <rPr>
        <sz val="12"/>
        <rFont val="Arial"/>
        <family val="2"/>
      </rPr>
      <t>9.2.7</t>
    </r>
  </si>
  <si>
    <r>
      <rPr>
        <sz val="12"/>
        <rFont val="Arial"/>
        <family val="2"/>
      </rPr>
      <t>180836</t>
    </r>
  </si>
  <si>
    <r>
      <rPr>
        <sz val="12"/>
        <rFont val="Arial"/>
        <family val="2"/>
      </rPr>
      <t>RESERVATÓRIO EM FIBRA DE VIDRO 2.000 L</t>
    </r>
  </si>
  <si>
    <r>
      <rPr>
        <b/>
        <sz val="12"/>
        <rFont val="Arial"/>
        <family val="2"/>
      </rPr>
      <t>10</t>
    </r>
  </si>
  <si>
    <r>
      <rPr>
        <b/>
        <sz val="12"/>
        <rFont val="Arial"/>
        <family val="2"/>
      </rPr>
      <t>FORRO</t>
    </r>
  </si>
  <si>
    <r>
      <rPr>
        <sz val="12"/>
        <rFont val="Arial"/>
        <family val="2"/>
      </rPr>
      <t>10.1</t>
    </r>
  </si>
  <si>
    <r>
      <rPr>
        <sz val="12"/>
        <rFont val="Arial"/>
        <family val="2"/>
      </rPr>
      <t>140348</t>
    </r>
  </si>
  <si>
    <r>
      <rPr>
        <sz val="12"/>
        <rFont val="Arial"/>
        <family val="2"/>
      </rPr>
      <t>BARROTEAMENTO EM MADEIRA DE LEI P/ FORRO PVC.</t>
    </r>
  </si>
  <si>
    <r>
      <rPr>
        <sz val="12"/>
        <rFont val="Arial"/>
        <family val="2"/>
      </rPr>
      <t>10.2</t>
    </r>
  </si>
  <si>
    <r>
      <rPr>
        <sz val="12"/>
        <rFont val="Arial"/>
        <family val="2"/>
      </rPr>
      <t>141336</t>
    </r>
  </si>
  <si>
    <r>
      <rPr>
        <sz val="12"/>
        <rFont val="Arial"/>
        <family val="2"/>
      </rPr>
      <t>FORRO EM LAMBRI DE PVC.</t>
    </r>
  </si>
  <si>
    <r>
      <rPr>
        <b/>
        <sz val="12"/>
        <rFont val="Arial"/>
        <family val="2"/>
      </rPr>
      <t>11</t>
    </r>
  </si>
  <si>
    <r>
      <rPr>
        <b/>
        <sz val="12"/>
        <rFont val="Arial"/>
        <family val="2"/>
      </rPr>
      <t>ESQUADRIAS</t>
    </r>
  </si>
  <si>
    <r>
      <rPr>
        <sz val="12"/>
        <rFont val="Arial"/>
        <family val="2"/>
      </rPr>
      <t>11.1</t>
    </r>
  </si>
  <si>
    <r>
      <rPr>
        <sz val="12"/>
        <rFont val="Arial"/>
        <family val="2"/>
      </rPr>
      <t>090065</t>
    </r>
  </si>
  <si>
    <r>
      <rPr>
        <sz val="12"/>
        <rFont val="Arial"/>
        <family val="2"/>
      </rPr>
      <t>ESQUADRIA MAD. E=3cm C/ CAIX. ADUELA E ALIZAR</t>
    </r>
  </si>
  <si>
    <r>
      <rPr>
        <sz val="12"/>
        <rFont val="Arial"/>
        <family val="2"/>
      </rPr>
      <t>11.2</t>
    </r>
  </si>
  <si>
    <r>
      <rPr>
        <sz val="12"/>
        <rFont val="Arial"/>
        <family val="2"/>
      </rPr>
      <t>90822</t>
    </r>
  </si>
  <si>
    <r>
      <rPr>
        <sz val="12"/>
        <rFont val="Arial"/>
        <family val="2"/>
      </rPr>
      <t>PORTÃO DE FERRO EM METALOM (icl. Pintura anti corrosiva)</t>
    </r>
  </si>
  <si>
    <r>
      <rPr>
        <sz val="12"/>
        <rFont val="Arial"/>
        <family val="2"/>
      </rPr>
      <t>11.3</t>
    </r>
  </si>
  <si>
    <r>
      <rPr>
        <sz val="12"/>
        <rFont val="Arial"/>
        <family val="2"/>
      </rPr>
      <t>94573</t>
    </r>
  </si>
  <si>
    <r>
      <rPr>
        <sz val="12"/>
        <rFont val="Arial"/>
        <family val="2"/>
      </rPr>
      <t>JANELA DE ALUMÍNIO DE CORRER COM VIDROS E FERRAGENS, PADRONIZADA.</t>
    </r>
  </si>
  <si>
    <r>
      <rPr>
        <sz val="12"/>
        <rFont val="Arial"/>
        <family val="2"/>
      </rPr>
      <t>11.4</t>
    </r>
  </si>
  <si>
    <r>
      <rPr>
        <sz val="12"/>
        <rFont val="Arial"/>
        <family val="2"/>
      </rPr>
      <t>090825</t>
    </r>
  </si>
  <si>
    <r>
      <rPr>
        <sz val="12"/>
        <rFont val="Arial"/>
        <family val="2"/>
      </rPr>
      <t>Grade de ferro em metalom (incl. pint.anti-corrosiva)</t>
    </r>
  </si>
  <si>
    <r>
      <rPr>
        <b/>
        <sz val="12"/>
        <rFont val="Arial"/>
        <family val="2"/>
      </rPr>
      <t>12</t>
    </r>
  </si>
  <si>
    <r>
      <rPr>
        <b/>
        <sz val="12"/>
        <rFont val="Arial"/>
        <family val="2"/>
      </rPr>
      <t>PINTURA</t>
    </r>
  </si>
  <si>
    <r>
      <rPr>
        <sz val="12"/>
        <rFont val="Arial"/>
        <family val="2"/>
      </rPr>
      <t>12.1</t>
    </r>
  </si>
  <si>
    <r>
      <rPr>
        <sz val="12"/>
        <rFont val="Arial"/>
        <family val="2"/>
      </rPr>
      <t>88487</t>
    </r>
  </si>
  <si>
    <r>
      <rPr>
        <sz val="12"/>
        <rFont val="Arial"/>
        <family val="2"/>
      </rPr>
      <t>APLICAÇÃO MANUAL DE PINTURA COM TINTA LÁTEX PVA EM PAREDES, DUAS DEMÃOS.</t>
    </r>
  </si>
  <si>
    <r>
      <rPr>
        <sz val="12"/>
        <rFont val="Arial"/>
        <family val="2"/>
      </rPr>
      <t>12.2</t>
    </r>
  </si>
  <si>
    <r>
      <rPr>
        <sz val="12"/>
        <rFont val="Arial"/>
        <family val="2"/>
      </rPr>
      <t>150252</t>
    </r>
  </si>
  <si>
    <r>
      <rPr>
        <sz val="12"/>
        <rFont val="Arial"/>
        <family val="2"/>
      </rPr>
      <t>PVA EXTERNA SEM MASSA, COM LIQUIDO PREPARADO.</t>
    </r>
  </si>
  <si>
    <r>
      <rPr>
        <b/>
        <sz val="12"/>
        <rFont val="Arial"/>
        <family val="2"/>
      </rPr>
      <t>13</t>
    </r>
  </si>
  <si>
    <r>
      <rPr>
        <b/>
        <sz val="12"/>
        <rFont val="Arial"/>
        <family val="2"/>
      </rPr>
      <t>LOUÇAS E METAIS</t>
    </r>
  </si>
  <si>
    <r>
      <rPr>
        <sz val="12"/>
        <rFont val="Arial"/>
        <family val="2"/>
      </rPr>
      <t>13.1</t>
    </r>
  </si>
  <si>
    <r>
      <rPr>
        <sz val="12"/>
        <rFont val="Arial"/>
        <family val="2"/>
      </rPr>
      <t>190090</t>
    </r>
  </si>
  <si>
    <r>
      <rPr>
        <sz val="12"/>
        <rFont val="Arial"/>
        <family val="2"/>
      </rPr>
      <t>BACIA SIFONADA DE LOUÇA C/ ASSENTO</t>
    </r>
  </si>
  <si>
    <r>
      <rPr>
        <sz val="12"/>
        <rFont val="Arial"/>
        <family val="2"/>
      </rPr>
      <t>13.2</t>
    </r>
  </si>
  <si>
    <r>
      <rPr>
        <sz val="12"/>
        <rFont val="Arial"/>
        <family val="2"/>
      </rPr>
      <t>190375</t>
    </r>
  </si>
  <si>
    <r>
      <rPr>
        <sz val="12"/>
        <rFont val="Arial"/>
        <family val="2"/>
      </rPr>
      <t>LAVATÓRIO DE LOUÇA, C/ COLUNA, TORNEIRA, SIFÃO E VALVULA.</t>
    </r>
  </si>
  <si>
    <r>
      <rPr>
        <sz val="12"/>
        <rFont val="Arial"/>
        <family val="2"/>
      </rPr>
      <t>13.3</t>
    </r>
  </si>
  <si>
    <r>
      <rPr>
        <sz val="12"/>
        <rFont val="Arial"/>
        <family val="2"/>
      </rPr>
      <t>190238</t>
    </r>
  </si>
  <si>
    <r>
      <rPr>
        <sz val="12"/>
        <rFont val="Arial"/>
        <family val="2"/>
      </rPr>
      <t>PIA 01 CUBA EM AÇO INOX C/TORN.,SIFAO E VALV.(1,50M)</t>
    </r>
  </si>
  <si>
    <r>
      <rPr>
        <sz val="12"/>
        <rFont val="Arial"/>
        <family val="2"/>
      </rPr>
      <t>13.4</t>
    </r>
  </si>
  <si>
    <r>
      <rPr>
        <sz val="12"/>
        <rFont val="Arial"/>
        <family val="2"/>
      </rPr>
      <t>190218</t>
    </r>
  </si>
  <si>
    <r>
      <rPr>
        <sz val="12"/>
        <rFont val="Arial"/>
        <family val="2"/>
      </rPr>
      <t>CHUVEIRO EM PVC.</t>
    </r>
  </si>
  <si>
    <r>
      <rPr>
        <b/>
        <sz val="12"/>
        <rFont val="Arial"/>
        <family val="2"/>
      </rPr>
      <t>14</t>
    </r>
  </si>
  <si>
    <r>
      <rPr>
        <b/>
        <sz val="12"/>
        <rFont val="Arial"/>
        <family val="2"/>
      </rPr>
      <t>COBERTURA</t>
    </r>
  </si>
  <si>
    <r>
      <rPr>
        <sz val="12"/>
        <rFont val="Arial"/>
        <family val="2"/>
      </rPr>
      <t>14.1</t>
    </r>
  </si>
  <si>
    <r>
      <rPr>
        <sz val="12"/>
        <rFont val="Arial"/>
        <family val="2"/>
      </rPr>
      <t>070030</t>
    </r>
  </si>
  <si>
    <r>
      <rPr>
        <sz val="12"/>
        <rFont val="Arial"/>
        <family val="2"/>
      </rPr>
      <t>Cobertura - telha aluminio trapezoidal e= 0,5mm</t>
    </r>
  </si>
  <si>
    <r>
      <rPr>
        <sz val="12"/>
        <rFont val="Arial"/>
        <family val="2"/>
      </rPr>
      <t>14.2</t>
    </r>
  </si>
  <si>
    <r>
      <rPr>
        <sz val="12"/>
        <rFont val="Arial"/>
        <family val="2"/>
      </rPr>
      <t>071360</t>
    </r>
  </si>
  <si>
    <r>
      <rPr>
        <sz val="12"/>
        <rFont val="Arial"/>
        <family val="2"/>
      </rPr>
      <t>Estrutura metálica p/ cobertura - (Incl. pintura anti-corrosiva)</t>
    </r>
  </si>
  <si>
    <r>
      <rPr>
        <sz val="12"/>
        <rFont val="Arial"/>
        <family val="2"/>
      </rPr>
      <t>KG</t>
    </r>
  </si>
  <si>
    <r>
      <rPr>
        <sz val="12"/>
        <rFont val="Arial"/>
        <family val="2"/>
      </rPr>
      <t>14.3</t>
    </r>
  </si>
  <si>
    <r>
      <rPr>
        <sz val="12"/>
        <rFont val="Arial"/>
        <family val="2"/>
      </rPr>
      <t>070053</t>
    </r>
  </si>
  <si>
    <r>
      <rPr>
        <sz val="12"/>
        <rFont val="Arial"/>
        <family val="2"/>
      </rPr>
      <t>Estrutura em mad.p/ chapa fibrocimento - pc. aparelhada</t>
    </r>
  </si>
  <si>
    <r>
      <rPr>
        <sz val="12"/>
        <rFont val="Arial"/>
        <family val="2"/>
      </rPr>
      <t>14.4</t>
    </r>
  </si>
  <si>
    <r>
      <rPr>
        <sz val="12"/>
        <rFont val="Arial"/>
        <family val="2"/>
      </rPr>
      <t>00007198</t>
    </r>
  </si>
  <si>
    <r>
      <rPr>
        <sz val="12"/>
        <rFont val="Arial"/>
        <family val="2"/>
      </rPr>
      <t>TELHA DE FIBROCIMENTO ONDULADA E = 8 MM, DE 3,66 X 1,10 M (SEM AMIANTO)</t>
    </r>
  </si>
  <si>
    <r>
      <rPr>
        <sz val="12"/>
        <rFont val="Arial"/>
        <family val="2"/>
      </rPr>
      <t>14.5</t>
    </r>
  </si>
  <si>
    <r>
      <rPr>
        <sz val="12"/>
        <rFont val="Arial"/>
        <family val="2"/>
      </rPr>
      <t>080028</t>
    </r>
  </si>
  <si>
    <r>
      <rPr>
        <sz val="12"/>
        <rFont val="Arial"/>
        <family val="2"/>
      </rPr>
      <t>Descupinização</t>
    </r>
  </si>
  <si>
    <r>
      <rPr>
        <sz val="12"/>
        <rFont val="Arial"/>
        <family val="2"/>
      </rPr>
      <t>14.6</t>
    </r>
  </si>
  <si>
    <r>
      <rPr>
        <sz val="12"/>
        <rFont val="Arial"/>
        <family val="2"/>
      </rPr>
      <t>COMP-003</t>
    </r>
  </si>
  <si>
    <r>
      <rPr>
        <sz val="12"/>
        <rFont val="Arial"/>
        <family val="2"/>
      </rPr>
      <t>MANTA PARA SUB COBERTURA E=5MM</t>
    </r>
  </si>
  <si>
    <r>
      <rPr>
        <b/>
        <sz val="12"/>
        <rFont val="Arial"/>
        <family val="2"/>
      </rPr>
      <t>15</t>
    </r>
  </si>
  <si>
    <r>
      <rPr>
        <b/>
        <sz val="12"/>
        <rFont val="Arial"/>
        <family val="2"/>
      </rPr>
      <t>COMBATE A INCENDIO</t>
    </r>
  </si>
  <si>
    <r>
      <rPr>
        <sz val="12"/>
        <rFont val="Arial"/>
        <family val="2"/>
      </rPr>
      <t>15.1</t>
    </r>
  </si>
  <si>
    <r>
      <rPr>
        <sz val="12"/>
        <rFont val="Arial"/>
        <family val="2"/>
      </rPr>
      <t>241468</t>
    </r>
  </si>
  <si>
    <r>
      <rPr>
        <sz val="12"/>
        <rFont val="Arial"/>
        <family val="2"/>
      </rPr>
      <t>PLACA DE SINALIZAÇÃO FOTOLUMINOSCENTE</t>
    </r>
  </si>
  <si>
    <r>
      <rPr>
        <sz val="12"/>
        <rFont val="Arial"/>
        <family val="2"/>
      </rPr>
      <t>15.2</t>
    </r>
  </si>
  <si>
    <r>
      <rPr>
        <sz val="12"/>
        <rFont val="Arial"/>
        <family val="2"/>
      </rPr>
      <t>201328</t>
    </r>
  </si>
  <si>
    <r>
      <rPr>
        <sz val="12"/>
        <rFont val="Arial"/>
        <family val="2"/>
      </rPr>
      <t>EXTINTOR DE INCÊNDIO (PÓ QUÍMICO) - 12 KG</t>
    </r>
  </si>
  <si>
    <r>
      <rPr>
        <b/>
        <sz val="12"/>
        <rFont val="Arial"/>
        <family val="2"/>
      </rPr>
      <t>16</t>
    </r>
  </si>
  <si>
    <r>
      <rPr>
        <sz val="12"/>
        <rFont val="Arial"/>
        <family val="2"/>
      </rPr>
      <t>16.1</t>
    </r>
  </si>
  <si>
    <r>
      <rPr>
        <sz val="12"/>
        <rFont val="Arial"/>
        <family val="2"/>
      </rPr>
      <t>190716</t>
    </r>
  </si>
  <si>
    <r>
      <rPr>
        <sz val="12"/>
        <rFont val="Arial"/>
        <family val="2"/>
      </rPr>
      <t>BARRA EM AÇO - PNE</t>
    </r>
  </si>
  <si>
    <r>
      <rPr>
        <sz val="12"/>
        <rFont val="Arial"/>
        <family val="2"/>
      </rPr>
      <t>16.2</t>
    </r>
  </si>
  <si>
    <r>
      <rPr>
        <sz val="12"/>
        <rFont val="Arial"/>
        <family val="2"/>
      </rPr>
      <t>270220</t>
    </r>
  </si>
  <si>
    <r>
      <rPr>
        <sz val="12"/>
        <rFont val="Arial"/>
        <family val="2"/>
      </rPr>
      <t>LIMPEZA GERAL E ENTREGA DA OBRA</t>
    </r>
  </si>
  <si>
    <r>
      <rPr>
        <sz val="12"/>
        <rFont val="Arial"/>
        <family val="2"/>
      </rPr>
      <t>16.3</t>
    </r>
  </si>
  <si>
    <r>
      <rPr>
        <sz val="12"/>
        <rFont val="Arial"/>
        <family val="2"/>
      </rPr>
      <t>260188</t>
    </r>
  </si>
  <si>
    <r>
      <rPr>
        <sz val="12"/>
        <rFont val="Arial"/>
        <family val="2"/>
      </rPr>
      <t>MASTRO FO.GO. SOBRE BASE DE CONCRETO</t>
    </r>
  </si>
  <si>
    <r>
      <rPr>
        <sz val="12"/>
        <rFont val="Arial"/>
        <family val="2"/>
      </rPr>
      <t>CJ</t>
    </r>
  </si>
  <si>
    <r>
      <rPr>
        <b/>
        <sz val="12"/>
        <rFont val="Arial"/>
        <family val="2"/>
      </rPr>
      <t>17</t>
    </r>
  </si>
  <si>
    <r>
      <rPr>
        <b/>
        <sz val="12"/>
        <rFont val="Arial"/>
        <family val="2"/>
      </rPr>
      <t>OUTROS SERVIÇOS</t>
    </r>
  </si>
  <si>
    <r>
      <rPr>
        <b/>
        <sz val="12"/>
        <rFont val="Arial"/>
        <family val="2"/>
      </rPr>
      <t>17.1</t>
    </r>
  </si>
  <si>
    <r>
      <rPr>
        <b/>
        <sz val="12"/>
        <rFont val="Arial"/>
        <family val="2"/>
      </rPr>
      <t>MURETA</t>
    </r>
  </si>
  <si>
    <r>
      <rPr>
        <sz val="12"/>
        <rFont val="Arial"/>
        <family val="2"/>
      </rPr>
      <t>17.1.1</t>
    </r>
  </si>
  <si>
    <r>
      <rPr>
        <sz val="12"/>
        <rFont val="Arial"/>
        <family val="2"/>
      </rPr>
      <t>260651</t>
    </r>
  </si>
  <si>
    <r>
      <rPr>
        <sz val="12"/>
        <rFont val="Arial"/>
        <family val="2"/>
      </rPr>
      <t>MURETA EM ALVENARIA, REBOCADA E PINTADA 2 FACES (H=1.0m)</t>
    </r>
  </si>
  <si>
    <r>
      <rPr>
        <sz val="12"/>
        <rFont val="Arial"/>
        <family val="2"/>
      </rPr>
      <t>17.1.2</t>
    </r>
  </si>
  <si>
    <r>
      <rPr>
        <sz val="12"/>
        <rFont val="Arial"/>
        <family val="2"/>
      </rPr>
      <t>261526</t>
    </r>
  </si>
  <si>
    <r>
      <rPr>
        <sz val="12"/>
        <rFont val="Arial"/>
        <family val="2"/>
      </rPr>
      <t>CERCA COM MOURÃO EM CONCRETO E TELA DE ARAME GALVANIZADO h=2,0m</t>
    </r>
  </si>
  <si>
    <r>
      <rPr>
        <b/>
        <sz val="12"/>
        <rFont val="Arial"/>
        <family val="2"/>
      </rPr>
      <t>1.1. 011340 - Placa de obra em lona com plotagem de gráfica (M2)</t>
    </r>
  </si>
  <si>
    <r>
      <rPr>
        <b/>
        <sz val="12"/>
        <rFont val="Arial"/>
        <family val="2"/>
      </rPr>
      <t>MAO DE OBRA</t>
    </r>
  </si>
  <si>
    <r>
      <rPr>
        <b/>
        <sz val="12"/>
        <rFont val="Arial"/>
        <family val="2"/>
      </rPr>
      <t>FONTE</t>
    </r>
  </si>
  <si>
    <r>
      <rPr>
        <b/>
        <sz val="12"/>
        <rFont val="Arial"/>
        <family val="2"/>
      </rPr>
      <t>UNID</t>
    </r>
  </si>
  <si>
    <r>
      <rPr>
        <b/>
        <sz val="12"/>
        <rFont val="Arial"/>
        <family val="2"/>
      </rPr>
      <t>COEFICIENTE</t>
    </r>
  </si>
  <si>
    <r>
      <rPr>
        <b/>
        <sz val="12"/>
        <rFont val="Arial"/>
        <family val="2"/>
      </rPr>
      <t>PREÇO UNITÁRIO</t>
    </r>
  </si>
  <si>
    <r>
      <rPr>
        <b/>
        <sz val="12"/>
        <rFont val="Arial"/>
        <family val="2"/>
      </rPr>
      <t>TOTAL</t>
    </r>
  </si>
  <si>
    <r>
      <rPr>
        <sz val="12"/>
        <rFont val="Arial"/>
        <family val="2"/>
      </rPr>
      <t>O00006</t>
    </r>
  </si>
  <si>
    <r>
      <rPr>
        <sz val="12"/>
        <rFont val="Arial"/>
        <family val="2"/>
      </rPr>
      <t xml:space="preserve">SERVENTE COM ENCARGOS COMPLEMENTARES </t>
    </r>
  </si>
  <si>
    <r>
      <rPr>
        <sz val="12"/>
        <rFont val="Arial"/>
        <family val="2"/>
      </rPr>
      <t>H</t>
    </r>
  </si>
  <si>
    <r>
      <rPr>
        <sz val="12"/>
        <rFont val="Arial"/>
        <family val="2"/>
      </rPr>
      <t>O00005</t>
    </r>
  </si>
  <si>
    <r>
      <rPr>
        <sz val="12"/>
        <rFont val="Arial"/>
        <family val="2"/>
      </rPr>
      <t xml:space="preserve">CARPINTEIRO DE FORMAS COM ENCARGOS COMPLEMENTARES </t>
    </r>
  </si>
  <si>
    <r>
      <rPr>
        <b/>
        <sz val="12"/>
        <rFont val="Arial"/>
        <family val="2"/>
      </rPr>
      <t>TOTAL MAO DE OBRA:</t>
    </r>
  </si>
  <si>
    <r>
      <rPr>
        <b/>
        <sz val="12"/>
        <rFont val="Arial"/>
        <family val="2"/>
      </rPr>
      <t>MATERIAL</t>
    </r>
  </si>
  <si>
    <r>
      <rPr>
        <sz val="12"/>
        <rFont val="Arial"/>
        <family val="2"/>
      </rPr>
      <t>D00281</t>
    </r>
  </si>
  <si>
    <r>
      <rPr>
        <sz val="12"/>
        <rFont val="Arial"/>
        <family val="2"/>
      </rPr>
      <t xml:space="preserve">Pernamanca 3" x 2" 4 m - madeira branca </t>
    </r>
  </si>
  <si>
    <r>
      <rPr>
        <sz val="12"/>
        <rFont val="Arial"/>
        <family val="2"/>
      </rPr>
      <t>Dz</t>
    </r>
  </si>
  <si>
    <r>
      <rPr>
        <sz val="12"/>
        <rFont val="Arial"/>
        <family val="2"/>
      </rPr>
      <t>D00475</t>
    </r>
  </si>
  <si>
    <r>
      <rPr>
        <sz val="12"/>
        <rFont val="Arial"/>
        <family val="2"/>
      </rPr>
      <t xml:space="preserve">Lona com plotagem de gráfica </t>
    </r>
  </si>
  <si>
    <r>
      <rPr>
        <sz val="12"/>
        <rFont val="Arial"/>
        <family val="2"/>
      </rPr>
      <t>D00084</t>
    </r>
  </si>
  <si>
    <r>
      <rPr>
        <sz val="12"/>
        <rFont val="Arial"/>
        <family val="2"/>
      </rPr>
      <t xml:space="preserve">Prego 1 1/2"x13 </t>
    </r>
  </si>
  <si>
    <r>
      <rPr>
        <b/>
        <sz val="12"/>
        <rFont val="Arial"/>
        <family val="2"/>
      </rPr>
      <t>TOTAL MATERIAL:</t>
    </r>
  </si>
  <si>
    <r>
      <rPr>
        <b/>
        <sz val="12"/>
        <rFont val="Arial"/>
        <family val="2"/>
      </rPr>
      <t>VALOR SEM ENCARGOS:</t>
    </r>
  </si>
  <si>
    <r>
      <rPr>
        <b/>
        <sz val="12"/>
        <rFont val="Arial"/>
        <family val="2"/>
      </rPr>
      <t>VALOR ENCARGOS (89.42%):</t>
    </r>
  </si>
  <si>
    <r>
      <rPr>
        <b/>
        <sz val="12"/>
        <rFont val="Arial"/>
        <family val="2"/>
      </rPr>
      <t>VALOR COM ENCARGOS:</t>
    </r>
  </si>
  <si>
    <r>
      <rPr>
        <b/>
        <sz val="12"/>
        <rFont val="Arial"/>
        <family val="2"/>
      </rPr>
      <t>VALOR BDI (29.00%):</t>
    </r>
  </si>
  <si>
    <r>
      <rPr>
        <b/>
        <sz val="12"/>
        <rFont val="Arial"/>
        <family val="2"/>
      </rPr>
      <t>VALOR COM BDI:</t>
    </r>
  </si>
  <si>
    <r>
      <rPr>
        <b/>
        <sz val="12"/>
        <rFont val="Arial"/>
        <family val="2"/>
      </rPr>
      <t>1.2. 010009 - Locação da obra a trena (M2)</t>
    </r>
  </si>
  <si>
    <r>
      <rPr>
        <sz val="12"/>
        <rFont val="Arial"/>
        <family val="2"/>
      </rPr>
      <t>D00238</t>
    </r>
  </si>
  <si>
    <r>
      <rPr>
        <sz val="12"/>
        <rFont val="Arial"/>
        <family val="2"/>
      </rPr>
      <t xml:space="preserve">Linha de nylon no. 80 </t>
    </r>
  </si>
  <si>
    <r>
      <rPr>
        <sz val="12"/>
        <rFont val="Arial"/>
        <family val="2"/>
      </rPr>
      <t>Rl</t>
    </r>
  </si>
  <si>
    <r>
      <rPr>
        <sz val="12"/>
        <rFont val="Arial"/>
        <family val="2"/>
      </rPr>
      <t>D00016</t>
    </r>
  </si>
  <si>
    <r>
      <rPr>
        <sz val="12"/>
        <rFont val="Arial"/>
        <family val="2"/>
      </rPr>
      <t xml:space="preserve">Tábua de madeira branca 4m </t>
    </r>
  </si>
  <si>
    <r>
      <rPr>
        <sz val="12"/>
        <rFont val="Arial"/>
        <family val="2"/>
      </rPr>
      <t>D00043</t>
    </r>
  </si>
  <si>
    <r>
      <rPr>
        <sz val="12"/>
        <rFont val="Arial"/>
        <family val="2"/>
      </rPr>
      <t xml:space="preserve">Arame recozido No. 18 </t>
    </r>
  </si>
  <si>
    <r>
      <rPr>
        <sz val="12"/>
        <rFont val="Arial"/>
        <family val="2"/>
      </rPr>
      <t>D00081</t>
    </r>
  </si>
  <si>
    <r>
      <rPr>
        <sz val="12"/>
        <rFont val="Arial"/>
        <family val="2"/>
      </rPr>
      <t xml:space="preserve">Prego 2 1/2"x10 </t>
    </r>
  </si>
  <si>
    <r>
      <rPr>
        <b/>
        <sz val="12"/>
        <rFont val="Arial"/>
        <family val="2"/>
      </rPr>
      <t>2.1. 030010 - Escavação manual ate 1.50m de profundidade (M3)</t>
    </r>
  </si>
  <si>
    <r>
      <rPr>
        <b/>
        <sz val="12"/>
        <rFont val="Arial"/>
        <family val="2"/>
      </rPr>
      <t>2.2. 030011 - Aterro c/ material fora da obra, incl. apiloamento (M3)</t>
    </r>
  </si>
  <si>
    <r>
      <rPr>
        <b/>
        <sz val="12"/>
        <rFont val="Arial"/>
        <family val="2"/>
      </rPr>
      <t>EQUIPAMENTO</t>
    </r>
  </si>
  <si>
    <r>
      <rPr>
        <sz val="12"/>
        <rFont val="Arial"/>
        <family val="2"/>
      </rPr>
      <t>M00006</t>
    </r>
  </si>
  <si>
    <r>
      <rPr>
        <sz val="12"/>
        <rFont val="Arial"/>
        <family val="2"/>
      </rPr>
      <t xml:space="preserve">Compactador de solo CM-13 </t>
    </r>
  </si>
  <si>
    <r>
      <rPr>
        <sz val="12"/>
        <rFont val="Arial"/>
        <family val="2"/>
      </rPr>
      <t>Hp</t>
    </r>
  </si>
  <si>
    <r>
      <rPr>
        <b/>
        <sz val="12"/>
        <rFont val="Arial"/>
        <family val="2"/>
      </rPr>
      <t>TOTAL EQUIPAMENTO:</t>
    </r>
  </si>
  <si>
    <r>
      <rPr>
        <sz val="12"/>
        <rFont val="Arial"/>
        <family val="2"/>
      </rPr>
      <t>J00001</t>
    </r>
  </si>
  <si>
    <r>
      <rPr>
        <sz val="12"/>
        <rFont val="Arial"/>
        <family val="2"/>
      </rPr>
      <t xml:space="preserve">Aterro arenoso </t>
    </r>
  </si>
  <si>
    <r>
      <rPr>
        <b/>
        <sz val="12"/>
        <rFont val="Arial"/>
        <family val="2"/>
      </rPr>
      <t>3.1. 040283 - Bloco em concreto armado p/ fundaçao (incl. forma) (M3)</t>
    </r>
  </si>
  <si>
    <r>
      <rPr>
        <b/>
        <sz val="12"/>
        <rFont val="Arial"/>
        <family val="2"/>
      </rPr>
      <t>SERVICO</t>
    </r>
  </si>
  <si>
    <r>
      <rPr>
        <sz val="12"/>
        <rFont val="Arial"/>
        <family val="2"/>
      </rPr>
      <t>050036</t>
    </r>
  </si>
  <si>
    <r>
      <rPr>
        <sz val="12"/>
        <rFont val="Arial"/>
        <family val="2"/>
      </rPr>
      <t>Forma  c/ madeira branca</t>
    </r>
  </si>
  <si>
    <r>
      <rPr>
        <sz val="12"/>
        <rFont val="Arial"/>
        <family val="2"/>
      </rPr>
      <t>050037</t>
    </r>
  </si>
  <si>
    <r>
      <rPr>
        <sz val="12"/>
        <rFont val="Arial"/>
        <family val="2"/>
      </rPr>
      <t>Desforma</t>
    </r>
  </si>
  <si>
    <r>
      <rPr>
        <sz val="12"/>
        <rFont val="Arial"/>
        <family val="2"/>
      </rPr>
      <t>050038</t>
    </r>
  </si>
  <si>
    <r>
      <rPr>
        <sz val="12"/>
        <rFont val="Arial"/>
        <family val="2"/>
      </rPr>
      <t>Armação p/ concreto</t>
    </r>
  </si>
  <si>
    <r>
      <rPr>
        <sz val="12"/>
        <rFont val="Arial"/>
        <family val="2"/>
      </rPr>
      <t>050259</t>
    </r>
  </si>
  <si>
    <r>
      <rPr>
        <sz val="12"/>
        <rFont val="Arial"/>
        <family val="2"/>
      </rPr>
      <t>Concreto c/ seixo Fck= 20 MPA (incl. preparo e lançamento)</t>
    </r>
  </si>
  <si>
    <r>
      <rPr>
        <b/>
        <sz val="12"/>
        <rFont val="Arial"/>
        <family val="2"/>
      </rPr>
      <t>TOTAL SERVICO:</t>
    </r>
  </si>
  <si>
    <r>
      <rPr>
        <b/>
        <sz val="12"/>
        <rFont val="Arial"/>
        <family val="2"/>
      </rPr>
      <t>3.2. 040284 - Baldrame em concreto armado c/ cinta de amarração (M3)</t>
    </r>
  </si>
  <si>
    <r>
      <rPr>
        <b/>
        <sz val="12"/>
        <rFont val="Arial"/>
        <family val="2"/>
      </rPr>
      <t>4.1. 050729 - Concreto armado fck=20MPA c/ forma mad. branca (M3)</t>
    </r>
  </si>
  <si>
    <r>
      <rPr>
        <b/>
        <sz val="12"/>
        <rFont val="Arial"/>
        <family val="2"/>
      </rPr>
      <t>5.1. 74106/001 - IMPERMEABILIZAÇÃO DE VIGA BALDRAME COM TINTA ASFÁLTICA, DUAS DEMÃOS. (M2)</t>
    </r>
  </si>
  <si>
    <r>
      <rPr>
        <sz val="12"/>
        <rFont val="Arial"/>
        <family val="2"/>
      </rPr>
      <t>00007319</t>
    </r>
  </si>
  <si>
    <r>
      <rPr>
        <sz val="12"/>
        <rFont val="Arial"/>
        <family val="2"/>
      </rPr>
      <t>TINTA ASFALTICA IMPERMEABILIZANTE DISPERSA EM AGUA, PARA MATERIAIS CIMENTICIOS</t>
    </r>
  </si>
  <si>
    <r>
      <rPr>
        <sz val="12"/>
        <rFont val="Arial"/>
        <family val="2"/>
      </rPr>
      <t>L</t>
    </r>
  </si>
  <si>
    <r>
      <rPr>
        <sz val="12"/>
        <rFont val="Arial"/>
        <family val="2"/>
      </rPr>
      <t>88316</t>
    </r>
  </si>
  <si>
    <r>
      <rPr>
        <sz val="12"/>
        <rFont val="Arial"/>
        <family val="2"/>
      </rPr>
      <t>SERVENTE COM ENCARGOS COMPLEMENTARES</t>
    </r>
  </si>
  <si>
    <r>
      <rPr>
        <b/>
        <sz val="12"/>
        <rFont val="Arial"/>
        <family val="2"/>
      </rPr>
      <t>6.1. 87478 - ALVENARIA DE VEDAÇÃO DE BLOCOS CERÂMICOS FURADOS NA VERTICAL DE 9X19X39CM (ESPESSURA 9CM) DE PAREDES COM ÁREA LÍQUIDA MAIOR OU IGUAL A 6M² SEM VÃOS E ARGAMASSA DE ASSENTAMENTO COM PREPARO MANUAL. AF_06/2014 (M2)</t>
    </r>
  </si>
  <si>
    <r>
      <rPr>
        <sz val="12"/>
        <rFont val="Arial"/>
        <family val="2"/>
      </rPr>
      <t>00034557</t>
    </r>
  </si>
  <si>
    <r>
      <rPr>
        <sz val="12"/>
        <rFont val="Arial"/>
        <family val="2"/>
      </rPr>
      <t>TELA DE ACO SOLDADA GALVANIZADA/ZINCADA PARA ALVENARIA, FIO D = *1,20 A 1,70* MM, MALHA 15 X 15 MM, (C X L) *50 X 7,5* CM</t>
    </r>
  </si>
  <si>
    <r>
      <rPr>
        <sz val="12"/>
        <rFont val="Arial"/>
        <family val="2"/>
      </rPr>
      <t>00037395</t>
    </r>
  </si>
  <si>
    <r>
      <rPr>
        <sz val="12"/>
        <rFont val="Arial"/>
        <family val="2"/>
      </rPr>
      <t>PINO DE ACO COM FURO, HASTE = 27 MM (ACAO DIRETA)</t>
    </r>
  </si>
  <si>
    <r>
      <rPr>
        <sz val="12"/>
        <rFont val="Arial"/>
        <family val="2"/>
      </rPr>
      <t>CENTO</t>
    </r>
  </si>
  <si>
    <r>
      <rPr>
        <sz val="12"/>
        <rFont val="Arial"/>
        <family val="2"/>
      </rPr>
      <t>00037592</t>
    </r>
  </si>
  <si>
    <r>
      <rPr>
        <sz val="12"/>
        <rFont val="Arial"/>
        <family val="2"/>
      </rPr>
      <t>BLOCO CERAMICO DE VEDACAO COM FUROS NA VERTICAL, 9 X 19 X 39 CM - 4,5 MPA (NBR 15270)</t>
    </r>
  </si>
  <si>
    <r>
      <rPr>
        <sz val="12"/>
        <rFont val="Arial"/>
        <family val="2"/>
      </rPr>
      <t>87369</t>
    </r>
  </si>
  <si>
    <r>
      <rPr>
        <sz val="12"/>
        <rFont val="Arial"/>
        <family val="2"/>
      </rPr>
      <t>ARGAMASSA TRAÇO 1:2:8 (EM VOLUME DE CIMENTO, CAL E AREIA MÉDIA ÚMIDA) PARA EMBOÇO/MASSA ÚNICA/ASSENTAMENTO DE ALVENARIA DE VEDAÇÃO, PREPARO MANUAL. AF_08/2019</t>
    </r>
  </si>
  <si>
    <r>
      <rPr>
        <sz val="12"/>
        <rFont val="Arial"/>
        <family val="2"/>
      </rPr>
      <t>88309</t>
    </r>
  </si>
  <si>
    <r>
      <rPr>
        <sz val="12"/>
        <rFont val="Arial"/>
        <family val="2"/>
      </rPr>
      <t>PEDREIRO COM ENCARGOS COMPLEMENTARES</t>
    </r>
  </si>
  <si>
    <r>
      <rPr>
        <b/>
        <sz val="12"/>
        <rFont val="Arial"/>
        <family val="2"/>
      </rPr>
      <t>6.2. 93183 - VERGA PRÉ-MOLDADA PARA JANELAS COM MAIS DE 1,5 M DE VÃO. AF_03/2016 (M)</t>
    </r>
  </si>
  <si>
    <r>
      <rPr>
        <sz val="12"/>
        <rFont val="Arial"/>
        <family val="2"/>
      </rPr>
      <t>00002692</t>
    </r>
  </si>
  <si>
    <r>
      <rPr>
        <sz val="12"/>
        <rFont val="Arial"/>
        <family val="2"/>
      </rPr>
      <t>DESMOLDANTE PROTETOR PARA FORMAS DE MADEIRA, DE BASE OLEOSA EMULSIONADA EM AGUA</t>
    </r>
  </si>
  <si>
    <r>
      <rPr>
        <sz val="12"/>
        <rFont val="Arial"/>
        <family val="2"/>
      </rPr>
      <t>00039017</t>
    </r>
  </si>
  <si>
    <r>
      <rPr>
        <sz val="12"/>
        <rFont val="Arial"/>
        <family val="2"/>
      </rPr>
      <t>ESPACADOR / DISTANCIADOR CIRCULAR COM ENTRADA LATERAL, EM PLASTICO, PARA VERGALHAO *4,2 A 12,5* MM, COBRIMENTO 20 MM</t>
    </r>
  </si>
  <si>
    <r>
      <rPr>
        <sz val="12"/>
        <rFont val="Arial"/>
        <family val="2"/>
      </rPr>
      <t>87294</t>
    </r>
  </si>
  <si>
    <r>
      <rPr>
        <sz val="12"/>
        <rFont val="Arial"/>
        <family val="2"/>
      </rPr>
      <t>ARGAMASSA TRAÇO 1:2:9 (EM VOLUME DE CIMENTO, CAL E AREIA MÉDIA ÚMIDA) PARA EMBOÇO/MASSA ÚNICA/ASSENTAMENTO DE ALVENARIA DE VEDAÇÃO, PREPARO MECÂNICO COM BETONEIRA 600 L. AF_08/2019</t>
    </r>
  </si>
  <si>
    <r>
      <rPr>
        <sz val="12"/>
        <rFont val="Arial"/>
        <family val="2"/>
      </rPr>
      <t>92270</t>
    </r>
  </si>
  <si>
    <r>
      <rPr>
        <sz val="12"/>
        <rFont val="Arial"/>
        <family val="2"/>
      </rPr>
      <t>FABRICAÇÃO DE FÔRMA PARA VIGAS, COM MADEIRA SERRADA, E = 25 MM. AF_12/2015</t>
    </r>
  </si>
  <si>
    <r>
      <rPr>
        <sz val="12"/>
        <rFont val="Arial"/>
        <family val="2"/>
      </rPr>
      <t>92793</t>
    </r>
  </si>
  <si>
    <r>
      <rPr>
        <sz val="12"/>
        <rFont val="Arial"/>
        <family val="2"/>
      </rPr>
      <t>CORTE E DOBRA DE AÇO CA-50, DIÂMETRO DE 8,0 MM, UTILIZADO EM ESTRUTURAS DIVERSAS, EXCETO LAJES. AF_12/2015</t>
    </r>
  </si>
  <si>
    <r>
      <rPr>
        <sz val="12"/>
        <rFont val="Arial"/>
        <family val="2"/>
      </rPr>
      <t>94970</t>
    </r>
  </si>
  <si>
    <r>
      <rPr>
        <sz val="12"/>
        <rFont val="Arial"/>
        <family val="2"/>
      </rPr>
      <t>CONCRETO FCK = 20MPA, TRAÇO 1:2,7:3 (CIMENTO/ AREIA MÉDIA/ BRITA 1)  - PREPARO MECÂNICO COM BETONEIRA 600 L. AF_07/2016</t>
    </r>
  </si>
  <si>
    <r>
      <rPr>
        <b/>
        <sz val="12"/>
        <rFont val="Arial"/>
        <family val="2"/>
      </rPr>
      <t>6.3. 93184 - VERGA PRÉ-MOLDADA PARA PORTAS COM ATÉ 1,5 M DE VÃO. AF_03/2016 (M)</t>
    </r>
  </si>
  <si>
    <r>
      <rPr>
        <sz val="12"/>
        <rFont val="Arial"/>
        <family val="2"/>
      </rPr>
      <t>92791</t>
    </r>
  </si>
  <si>
    <r>
      <rPr>
        <sz val="12"/>
        <rFont val="Arial"/>
        <family val="2"/>
      </rPr>
      <t>CORTE E DOBRA DE AÇO CA-60, DIÂMETRO DE 5,0 MM, UTILIZADO EM ESTRUTURAS DIVERSAS, EXCETO LAJES. AF_12/2015</t>
    </r>
  </si>
  <si>
    <r>
      <rPr>
        <b/>
        <sz val="12"/>
        <rFont val="Arial"/>
        <family val="2"/>
      </rPr>
      <t>7.1. 110143 - CHAPISCO DE CIMENTO E AREIA NO TRAÇO 1:3 (M2)</t>
    </r>
  </si>
  <si>
    <r>
      <rPr>
        <sz val="12"/>
        <rFont val="Arial"/>
        <family val="2"/>
      </rPr>
      <t>O00004</t>
    </r>
  </si>
  <si>
    <r>
      <rPr>
        <sz val="12"/>
        <rFont val="Arial"/>
        <family val="2"/>
      </rPr>
      <t xml:space="preserve">PEDREIRO COM ENCARGOS COMPLEMENTARES </t>
    </r>
  </si>
  <si>
    <r>
      <rPr>
        <sz val="12"/>
        <rFont val="Arial"/>
        <family val="2"/>
      </rPr>
      <t>110248</t>
    </r>
  </si>
  <si>
    <r>
      <rPr>
        <sz val="12"/>
        <rFont val="Arial"/>
        <family val="2"/>
      </rPr>
      <t>Argamassa de cimento e areia no traço 1:3</t>
    </r>
  </si>
  <si>
    <r>
      <rPr>
        <b/>
        <sz val="12"/>
        <rFont val="Arial"/>
        <family val="2"/>
      </rPr>
      <t>7.2. 110763 - REBOCO COM ARAGAMASSA 1:6: ADIT. PLAST. (M2)</t>
    </r>
  </si>
  <si>
    <r>
      <rPr>
        <sz val="12"/>
        <rFont val="Arial"/>
        <family val="2"/>
      </rPr>
      <t>110764</t>
    </r>
  </si>
  <si>
    <r>
      <rPr>
        <sz val="12"/>
        <rFont val="Arial"/>
        <family val="2"/>
      </rPr>
      <t>Argamassa de cimento,areia e adit. plast. 1:6</t>
    </r>
  </si>
  <si>
    <r>
      <rPr>
        <b/>
        <sz val="12"/>
        <rFont val="Arial"/>
        <family val="2"/>
      </rPr>
      <t>7.3. 110148 - AZULEJO BRANCO ASSENTADO A PRUMO NO TRAÇO 1:5:1 (M2)</t>
    </r>
  </si>
  <si>
    <r>
      <rPr>
        <sz val="12"/>
        <rFont val="Arial"/>
        <family val="2"/>
      </rPr>
      <t>A00004</t>
    </r>
  </si>
  <si>
    <r>
      <rPr>
        <sz val="12"/>
        <rFont val="Arial"/>
        <family val="2"/>
      </rPr>
      <t xml:space="preserve">Azulejo branco 15x15cm </t>
    </r>
  </si>
  <si>
    <r>
      <rPr>
        <sz val="12"/>
        <rFont val="Arial"/>
        <family val="2"/>
      </rPr>
      <t>D00080</t>
    </r>
  </si>
  <si>
    <r>
      <rPr>
        <sz val="12"/>
        <rFont val="Arial"/>
        <family val="2"/>
      </rPr>
      <t xml:space="preserve">Argamassa AC-I </t>
    </r>
  </si>
  <si>
    <r>
      <rPr>
        <sz val="12"/>
        <rFont val="Arial"/>
        <family val="2"/>
      </rPr>
      <t>D00079</t>
    </r>
  </si>
  <si>
    <r>
      <rPr>
        <sz val="12"/>
        <rFont val="Arial"/>
        <family val="2"/>
      </rPr>
      <t xml:space="preserve">Rejunte (p/ ceramica) </t>
    </r>
  </si>
  <si>
    <r>
      <rPr>
        <b/>
        <sz val="12"/>
        <rFont val="Arial"/>
        <family val="2"/>
      </rPr>
      <t>7.4. 110762 - EMBOÇO COM ARGAMASSA 1:6:ADIT. PLAST. (M2)</t>
    </r>
  </si>
  <si>
    <r>
      <rPr>
        <b/>
        <sz val="12"/>
        <rFont val="Arial"/>
        <family val="2"/>
      </rPr>
      <t>8.1. 130507 - CAMADA IMPERMEABILIZADORA E=10CM C/ SEIXO (M2)</t>
    </r>
  </si>
  <si>
    <r>
      <rPr>
        <sz val="12"/>
        <rFont val="Arial"/>
        <family val="2"/>
      </rPr>
      <t>J00003</t>
    </r>
  </si>
  <si>
    <r>
      <rPr>
        <sz val="12"/>
        <rFont val="Arial"/>
        <family val="2"/>
      </rPr>
      <t xml:space="preserve">Cimento </t>
    </r>
  </si>
  <si>
    <r>
      <rPr>
        <sz val="12"/>
        <rFont val="Arial"/>
        <family val="2"/>
      </rPr>
      <t>SC</t>
    </r>
  </si>
  <si>
    <r>
      <rPr>
        <sz val="12"/>
        <rFont val="Arial"/>
        <family val="2"/>
      </rPr>
      <t>J00007</t>
    </r>
  </si>
  <si>
    <r>
      <rPr>
        <sz val="12"/>
        <rFont val="Arial"/>
        <family val="2"/>
      </rPr>
      <t xml:space="preserve">Seixo lavado </t>
    </r>
  </si>
  <si>
    <r>
      <rPr>
        <sz val="12"/>
        <rFont val="Arial"/>
        <family val="2"/>
      </rPr>
      <t>J00005</t>
    </r>
  </si>
  <si>
    <r>
      <rPr>
        <sz val="12"/>
        <rFont val="Arial"/>
        <family val="2"/>
      </rPr>
      <t xml:space="preserve">Areia </t>
    </r>
  </si>
  <si>
    <r>
      <rPr>
        <b/>
        <sz val="12"/>
        <rFont val="Arial"/>
        <family val="2"/>
      </rPr>
      <t>8.2. 130110 - CAMADA REGULARIZADORA (M2)</t>
    </r>
  </si>
  <si>
    <r>
      <rPr>
        <b/>
        <sz val="12"/>
        <rFont val="Arial"/>
        <family val="2"/>
      </rPr>
      <t>8.3. 130119 - LAJOTA CERAMICA - PEI IV - (PADRÃO MÉDIO), SENDO ANTIDERRAPANTE PARA OS BANHEIROS (M2)</t>
    </r>
  </si>
  <si>
    <r>
      <rPr>
        <sz val="12"/>
        <rFont val="Arial"/>
        <family val="2"/>
      </rPr>
      <t>A00055</t>
    </r>
  </si>
  <si>
    <r>
      <rPr>
        <sz val="12"/>
        <rFont val="Arial"/>
        <family val="2"/>
      </rPr>
      <t xml:space="preserve">Lajota ceramica - PEI IV - (Padrão Médio) </t>
    </r>
  </si>
  <si>
    <r>
      <rPr>
        <b/>
        <sz val="12"/>
        <rFont val="Arial"/>
        <family val="2"/>
      </rPr>
      <t>8.4. 130492 - CALÇADA(INCL. ALICERCE, BALDRME E CONCRETO C/ JUNTA SECA (M2)</t>
    </r>
  </si>
  <si>
    <r>
      <rPr>
        <sz val="12"/>
        <rFont val="Arial"/>
        <family val="2"/>
      </rPr>
      <t>040025</t>
    </r>
  </si>
  <si>
    <r>
      <rPr>
        <sz val="12"/>
        <rFont val="Arial"/>
        <family val="2"/>
      </rPr>
      <t>Fundação corrida/bloco c/pedra preta arg.no traço 1:8</t>
    </r>
  </si>
  <si>
    <r>
      <rPr>
        <sz val="12"/>
        <rFont val="Arial"/>
        <family val="2"/>
      </rPr>
      <t>040026</t>
    </r>
  </si>
  <si>
    <r>
      <rPr>
        <sz val="12"/>
        <rFont val="Arial"/>
        <family val="2"/>
      </rPr>
      <t>Baldrame em conc.ciclópico c/pedra preta incl.forma</t>
    </r>
  </si>
  <si>
    <r>
      <rPr>
        <sz val="12"/>
        <rFont val="Arial"/>
        <family val="2"/>
      </rPr>
      <t>130584</t>
    </r>
  </si>
  <si>
    <r>
      <rPr>
        <sz val="12"/>
        <rFont val="Arial"/>
        <family val="2"/>
      </rPr>
      <t>Concreto c/ seixo e junta seca e=10cm</t>
    </r>
  </si>
  <si>
    <r>
      <rPr>
        <b/>
        <sz val="12"/>
        <rFont val="Arial"/>
        <family val="2"/>
      </rPr>
      <t>9.1.1. 93128 - PONTO ILUMINAÇÃO RESIDENCIAL INCLUINDO INTERRUPTOR SIMPLES, CAIXA ELÉTRICA, ELETRODUTO, CABO, RASGO, QUEBRA E CHUMBAMENTO. ( EXCLUINDO LUMINÁRIA E LAMPADA). AF 01/2016 (UN)</t>
    </r>
  </si>
  <si>
    <r>
      <rPr>
        <sz val="12"/>
        <rFont val="Arial"/>
        <family val="2"/>
      </rPr>
      <t>90447</t>
    </r>
  </si>
  <si>
    <r>
      <rPr>
        <sz val="12"/>
        <rFont val="Arial"/>
        <family val="2"/>
      </rPr>
      <t>RASGO EM ALVENARIA PARA ELETRODUTOS COM DIAMETROS MENORES OU IGUAIS A 40 MM. AF_05/2015</t>
    </r>
  </si>
  <si>
    <r>
      <rPr>
        <sz val="12"/>
        <rFont val="Arial"/>
        <family val="2"/>
      </rPr>
      <t>90456</t>
    </r>
  </si>
  <si>
    <r>
      <rPr>
        <sz val="12"/>
        <rFont val="Arial"/>
        <family val="2"/>
      </rPr>
      <t>QUEBRA EM ALVENARIA PARA INSTALAÇÃO DE CAIXA DE TOMADA (4X4 OU 4X2). AF_05/2015</t>
    </r>
  </si>
  <si>
    <r>
      <rPr>
        <sz val="12"/>
        <rFont val="Arial"/>
        <family val="2"/>
      </rPr>
      <t>90466</t>
    </r>
  </si>
  <si>
    <r>
      <rPr>
        <sz val="12"/>
        <rFont val="Arial"/>
        <family val="2"/>
      </rPr>
      <t>CHUMBAMENTO LINEAR EM ALVENARIA PARA RAMAIS/DISTRIBUIÇÃO COM DIÂMETROS MENORES OU IGUAIS A 40 MM. AF_05/2015</t>
    </r>
  </si>
  <si>
    <r>
      <rPr>
        <sz val="12"/>
        <rFont val="Arial"/>
        <family val="2"/>
      </rPr>
      <t>91842</t>
    </r>
  </si>
  <si>
    <r>
      <rPr>
        <sz val="12"/>
        <rFont val="Arial"/>
        <family val="2"/>
      </rPr>
      <t>ELETRODUTO FLEXÍVEL CORRUGADO, PVC, DN 20 MM (1/2"), PARA CIRCUITOS TERMINAIS, INSTALADO EM LAJE - FORNECIMENTO E INSTALAÇÃO. AF_12/2015</t>
    </r>
  </si>
  <si>
    <r>
      <rPr>
        <sz val="12"/>
        <rFont val="Arial"/>
        <family val="2"/>
      </rPr>
      <t>91852</t>
    </r>
  </si>
  <si>
    <r>
      <rPr>
        <sz val="12"/>
        <rFont val="Arial"/>
        <family val="2"/>
      </rPr>
      <t>ELETRODUTO FLEXÍVEL CORRUGADO, PVC, DN 20 MM (1/2"), PARA CIRCUITOS TERMINAIS, INSTALADO EM PAREDE - FORNECIMENTO E INSTALAÇÃO. AF_12/2015</t>
    </r>
  </si>
  <si>
    <r>
      <rPr>
        <sz val="12"/>
        <rFont val="Arial"/>
        <family val="2"/>
      </rPr>
      <t>91924</t>
    </r>
  </si>
  <si>
    <r>
      <rPr>
        <sz val="12"/>
        <rFont val="Arial"/>
        <family val="2"/>
      </rPr>
      <t>CABO DE COBRE FLEXÍVEL ISOLADO, 1,5 MM², ANTI-CHAMA 450/750 V, PARA CIRCUITOS TERMINAIS - FORNECIMENTO E INSTALAÇÃO. AF_12/2015</t>
    </r>
  </si>
  <si>
    <r>
      <rPr>
        <sz val="12"/>
        <rFont val="Arial"/>
        <family val="2"/>
      </rPr>
      <t>91937</t>
    </r>
  </si>
  <si>
    <r>
      <rPr>
        <sz val="12"/>
        <rFont val="Arial"/>
        <family val="2"/>
      </rPr>
      <t>CAIXA OCTOGONAL 3" X 3", PVC, INSTALADA EM LAJE - FORNECIMENTO E INSTALAÇÃO. AF_12/2015</t>
    </r>
  </si>
  <si>
    <r>
      <rPr>
        <sz val="12"/>
        <rFont val="Arial"/>
        <family val="2"/>
      </rPr>
      <t>91940</t>
    </r>
  </si>
  <si>
    <r>
      <rPr>
        <sz val="12"/>
        <rFont val="Arial"/>
        <family val="2"/>
      </rPr>
      <t>CAIXA RETANGULAR 4" X 2" MÉDIA (1,30 M DO PISO), PVC, INSTALADA EM PAREDE - FORNECIMENTO E INSTALAÇÃO. AF_12/2015</t>
    </r>
  </si>
  <si>
    <r>
      <rPr>
        <sz val="12"/>
        <rFont val="Arial"/>
        <family val="2"/>
      </rPr>
      <t>91953</t>
    </r>
  </si>
  <si>
    <r>
      <rPr>
        <sz val="12"/>
        <rFont val="Arial"/>
        <family val="2"/>
      </rPr>
      <t>INTERRUPTOR SIMPLES (1 MÓDULO), 10A/250V, INCLUINDO SUPORTE E PLACA - FORNECIMENTO E INSTALAÇÃO. AF_12/2015</t>
    </r>
  </si>
  <si>
    <r>
      <rPr>
        <b/>
        <sz val="12"/>
        <rFont val="Arial"/>
        <family val="2"/>
      </rPr>
      <t>9.1.2. 93143 - PONTO DE TOMADA RESIDENCIAL INCLUINDO TOMADA 20A/250V, CAIXA ELÉTRICA, ELETRODUTO, CABO, RASGO, QUEBRA E CHUMBAMENTO. AF_01/2016. (UN)</t>
    </r>
  </si>
  <si>
    <r>
      <rPr>
        <sz val="12"/>
        <rFont val="Arial"/>
        <family val="2"/>
      </rPr>
      <t>91926</t>
    </r>
  </si>
  <si>
    <r>
      <rPr>
        <sz val="12"/>
        <rFont val="Arial"/>
        <family val="2"/>
      </rPr>
      <t>CABO DE COBRE FLEXÍVEL ISOLADO, 2,5 MM², ANTI-CHAMA 450/750 V, PARA CIRCUITOS TERMINAIS - FORNECIMENTO E INSTALAÇÃO. AF_12/2015</t>
    </r>
  </si>
  <si>
    <r>
      <rPr>
        <sz val="12"/>
        <rFont val="Arial"/>
        <family val="2"/>
      </rPr>
      <t>91997</t>
    </r>
  </si>
  <si>
    <r>
      <rPr>
        <sz val="12"/>
        <rFont val="Arial"/>
        <family val="2"/>
      </rPr>
      <t>TOMADA MÉDIA DE EMBUTIR (1 MÓDULO), 2P+T 20 A, INCLUINDO SUPORTE E PLACA - FORNECIMENTO E INSTALAÇÃO. AF_12/2015</t>
    </r>
  </si>
  <si>
    <r>
      <rPr>
        <b/>
        <sz val="12"/>
        <rFont val="Arial"/>
        <family val="2"/>
      </rPr>
      <t>9.1.3. 74131/008 - QUADRO DE DISTRIBUIÇÃO DE ENERGIA DE EMBUTIR, EM CHAPA METÁLICA, PARA 50 DISJUNTORES TERMOMAGNETICOS MONOPOLARES, COM BARRAMENTO TRIFÁSICO E NEUTRO, FORNECIMENTO E INSTALAÇÃO. (UN)</t>
    </r>
  </si>
  <si>
    <r>
      <rPr>
        <sz val="12"/>
        <rFont val="Arial"/>
        <family val="2"/>
      </rPr>
      <t>00012043</t>
    </r>
  </si>
  <si>
    <r>
      <rPr>
        <sz val="12"/>
        <rFont val="Arial"/>
        <family val="2"/>
      </rPr>
      <t>QUADRO DE DISTRIBUICAO COM BARRAMENTO TRIFASICO, DE EMBUTIR, EM CHAPA DE ACO GALVANIZADO, PARA 30 DISJUNTORES DIN, 225 A</t>
    </r>
  </si>
  <si>
    <r>
      <rPr>
        <sz val="12"/>
        <rFont val="Arial"/>
        <family val="2"/>
      </rPr>
      <t>88247</t>
    </r>
  </si>
  <si>
    <r>
      <rPr>
        <sz val="12"/>
        <rFont val="Arial"/>
        <family val="2"/>
      </rPr>
      <t>AUXILIAR DE ELETRICISTA COM ENCARGOS COMPLEMENTARES</t>
    </r>
  </si>
  <si>
    <r>
      <rPr>
        <sz val="12"/>
        <rFont val="Arial"/>
        <family val="2"/>
      </rPr>
      <t>88264</t>
    </r>
  </si>
  <si>
    <r>
      <rPr>
        <sz val="12"/>
        <rFont val="Arial"/>
        <family val="2"/>
      </rPr>
      <t>ELETRICISTA COM ENCARGOS COMPLEMENTARES</t>
    </r>
  </si>
  <si>
    <r>
      <rPr>
        <b/>
        <sz val="12"/>
        <rFont val="Arial"/>
        <family val="2"/>
      </rPr>
      <t>9.1.4. 171164 - HASTE DE AÇO COBREADA 5/8"x2,40m C/ CONECTOR (UN)</t>
    </r>
  </si>
  <si>
    <r>
      <rPr>
        <sz val="12"/>
        <rFont val="Arial"/>
        <family val="2"/>
      </rPr>
      <t>O00007</t>
    </r>
  </si>
  <si>
    <r>
      <rPr>
        <sz val="12"/>
        <rFont val="Arial"/>
        <family val="2"/>
      </rPr>
      <t>O00010</t>
    </r>
  </si>
  <si>
    <r>
      <rPr>
        <sz val="12"/>
        <rFont val="Arial"/>
        <family val="2"/>
      </rPr>
      <t xml:space="preserve">ELETRICISTA COM ENCARGOS COMPLEMENTARES </t>
    </r>
  </si>
  <si>
    <r>
      <rPr>
        <sz val="12"/>
        <rFont val="Arial"/>
        <family val="2"/>
      </rPr>
      <t>E00558</t>
    </r>
  </si>
  <si>
    <r>
      <rPr>
        <sz val="12"/>
        <rFont val="Arial"/>
        <family val="2"/>
      </rPr>
      <t xml:space="preserve">Haste de Aço cobreada 5/8"x2,40m c/ conector </t>
    </r>
  </si>
  <si>
    <r>
      <rPr>
        <b/>
        <sz val="12"/>
        <rFont val="Arial"/>
        <family val="2"/>
      </rPr>
      <t>9.1.5. 250732 - VENTILADOR DE TETO (UN)</t>
    </r>
  </si>
  <si>
    <r>
      <rPr>
        <sz val="12"/>
        <rFont val="Arial"/>
        <family val="2"/>
      </rPr>
      <t>E00771</t>
    </r>
  </si>
  <si>
    <r>
      <rPr>
        <sz val="12"/>
        <rFont val="Arial"/>
        <family val="2"/>
      </rPr>
      <t xml:space="preserve">Ventilador de teto </t>
    </r>
  </si>
  <si>
    <r>
      <rPr>
        <b/>
        <sz val="12"/>
        <rFont val="Arial"/>
        <family val="2"/>
      </rPr>
      <t>9.1.6. 170615 - QUADRO DE MEDIÇÃO TRIFÁSICO (C/ DISJUNTOR) (UN)</t>
    </r>
  </si>
  <si>
    <r>
      <rPr>
        <sz val="12"/>
        <rFont val="Arial"/>
        <family val="2"/>
      </rPr>
      <t>E00088</t>
    </r>
  </si>
  <si>
    <r>
      <rPr>
        <sz val="12"/>
        <rFont val="Arial"/>
        <family val="2"/>
      </rPr>
      <t xml:space="preserve">Disjuntor 3P-40A </t>
    </r>
  </si>
  <si>
    <r>
      <rPr>
        <sz val="12"/>
        <rFont val="Arial"/>
        <family val="2"/>
      </rPr>
      <t>E00291</t>
    </r>
  </si>
  <si>
    <r>
      <rPr>
        <sz val="12"/>
        <rFont val="Arial"/>
        <family val="2"/>
      </rPr>
      <t xml:space="preserve">Luva p/ elet. FºGº de 1 1/4" (IE) </t>
    </r>
  </si>
  <si>
    <r>
      <rPr>
        <sz val="12"/>
        <rFont val="Arial"/>
        <family val="2"/>
      </rPr>
      <t>E00300</t>
    </r>
  </si>
  <si>
    <r>
      <rPr>
        <sz val="12"/>
        <rFont val="Arial"/>
        <family val="2"/>
      </rPr>
      <t xml:space="preserve">Quadro p/ medição trifásico - padrão CELPA </t>
    </r>
  </si>
  <si>
    <r>
      <rPr>
        <sz val="12"/>
        <rFont val="Arial"/>
        <family val="2"/>
      </rPr>
      <t>E00077</t>
    </r>
  </si>
  <si>
    <r>
      <rPr>
        <sz val="12"/>
        <rFont val="Arial"/>
        <family val="2"/>
      </rPr>
      <t xml:space="preserve">Cabo de cobre 25mm2 - 750V </t>
    </r>
  </si>
  <si>
    <r>
      <rPr>
        <sz val="12"/>
        <rFont val="Arial"/>
        <family val="2"/>
      </rPr>
      <t>E00292</t>
    </r>
  </si>
  <si>
    <r>
      <rPr>
        <sz val="12"/>
        <rFont val="Arial"/>
        <family val="2"/>
      </rPr>
      <t xml:space="preserve">Curva 90º p/ elet. FºGº 1 1/4" (IE) </t>
    </r>
  </si>
  <si>
    <r>
      <rPr>
        <sz val="12"/>
        <rFont val="Arial"/>
        <family val="2"/>
      </rPr>
      <t>E00290</t>
    </r>
  </si>
  <si>
    <r>
      <rPr>
        <sz val="12"/>
        <rFont val="Arial"/>
        <family val="2"/>
      </rPr>
      <t xml:space="preserve">Bucha / arruela 1 1/4"-aluminio </t>
    </r>
  </si>
  <si>
    <r>
      <rPr>
        <sz val="12"/>
        <rFont val="Arial"/>
        <family val="2"/>
      </rPr>
      <t>E00268</t>
    </r>
  </si>
  <si>
    <r>
      <rPr>
        <sz val="12"/>
        <rFont val="Arial"/>
        <family val="2"/>
      </rPr>
      <t xml:space="preserve">Eletroduto - ferro galvanizado 1 1/4" </t>
    </r>
  </si>
  <si>
    <r>
      <rPr>
        <b/>
        <sz val="12"/>
        <rFont val="Arial"/>
        <family val="2"/>
      </rPr>
      <t>9.1.7. 180680 - CAIXA DE PASSAGEM DE ALVENARIA 40x40x40cm C/ TAMPA DE CONCRETO (UN)</t>
    </r>
  </si>
  <si>
    <r>
      <rPr>
        <sz val="12"/>
        <rFont val="Arial"/>
        <family val="2"/>
      </rPr>
      <t>040257</t>
    </r>
  </si>
  <si>
    <r>
      <rPr>
        <sz val="12"/>
        <rFont val="Arial"/>
        <family val="2"/>
      </rPr>
      <t>Lastro de concreto magro c/ seixo</t>
    </r>
  </si>
  <si>
    <r>
      <rPr>
        <sz val="12"/>
        <rFont val="Arial"/>
        <family val="2"/>
      </rPr>
      <t>050681</t>
    </r>
  </si>
  <si>
    <r>
      <rPr>
        <sz val="12"/>
        <rFont val="Arial"/>
        <family val="2"/>
      </rPr>
      <t>Concreto armado Fck=15 MPA c/forma mad. branca</t>
    </r>
  </si>
  <si>
    <r>
      <rPr>
        <sz val="12"/>
        <rFont val="Arial"/>
        <family val="2"/>
      </rPr>
      <t>060045</t>
    </r>
  </si>
  <si>
    <r>
      <rPr>
        <sz val="12"/>
        <rFont val="Arial"/>
        <family val="2"/>
      </rPr>
      <t>Alvenaria tijolo de barro a singelo</t>
    </r>
  </si>
  <si>
    <r>
      <rPr>
        <sz val="12"/>
        <rFont val="Arial"/>
        <family val="2"/>
      </rPr>
      <t>Chapisco de cimento e areia no traço 1:3</t>
    </r>
  </si>
  <si>
    <r>
      <rPr>
        <sz val="12"/>
        <rFont val="Arial"/>
        <family val="2"/>
      </rPr>
      <t>Reboco com argamassa 1:6:Adit. Plast.</t>
    </r>
  </si>
  <si>
    <r>
      <rPr>
        <sz val="12"/>
        <rFont val="Arial"/>
        <family val="2"/>
      </rPr>
      <t>130113</t>
    </r>
  </si>
  <si>
    <r>
      <rPr>
        <sz val="12"/>
        <rFont val="Arial"/>
        <family val="2"/>
      </rPr>
      <t>Cimentado liso e=2cm traço 1:3</t>
    </r>
  </si>
  <si>
    <r>
      <rPr>
        <b/>
        <sz val="12"/>
        <rFont val="Arial"/>
        <family val="2"/>
      </rPr>
      <t>9.1.8. 171092 - ELETRODUTO FºGº 3/4" (M)</t>
    </r>
  </si>
  <si>
    <r>
      <rPr>
        <sz val="12"/>
        <rFont val="Arial"/>
        <family val="2"/>
      </rPr>
      <t>E00266</t>
    </r>
  </si>
  <si>
    <r>
      <rPr>
        <sz val="12"/>
        <rFont val="Arial"/>
        <family val="2"/>
      </rPr>
      <t xml:space="preserve">Eletroduto - ferro galvanizado 3/4" </t>
    </r>
  </si>
  <si>
    <r>
      <rPr>
        <b/>
        <sz val="12"/>
        <rFont val="Arial"/>
        <family val="2"/>
      </rPr>
      <t>9.1.9. 171017 - Eletroduto de F°G° de 1" (M)</t>
    </r>
  </si>
  <si>
    <r>
      <rPr>
        <sz val="12"/>
        <rFont val="Arial"/>
        <family val="2"/>
      </rPr>
      <t>E00267</t>
    </r>
  </si>
  <si>
    <r>
      <rPr>
        <sz val="12"/>
        <rFont val="Arial"/>
        <family val="2"/>
      </rPr>
      <t xml:space="preserve">Eletroduto - ferro galvanizado 1" </t>
    </r>
  </si>
  <si>
    <r>
      <rPr>
        <b/>
        <sz val="12"/>
        <rFont val="Arial"/>
        <family val="2"/>
      </rPr>
      <t>9.1.10. 171175 - ISOLADOR DE PLASTICO, TIPO ROLDANA, D= 72x72MM, PARA USO EM BAIXA TENSÃO. (UN)</t>
    </r>
  </si>
  <si>
    <r>
      <rPr>
        <sz val="12"/>
        <rFont val="Arial"/>
        <family val="2"/>
      </rPr>
      <t>E00568</t>
    </r>
  </si>
  <si>
    <r>
      <rPr>
        <sz val="12"/>
        <rFont val="Arial"/>
        <family val="2"/>
      </rPr>
      <t xml:space="preserve">Isolador roldana 72x72 </t>
    </r>
  </si>
  <si>
    <r>
      <rPr>
        <b/>
        <sz val="12"/>
        <rFont val="Arial"/>
        <family val="2"/>
      </rPr>
      <t>9.1.11. COMP-001 - LUMINÁRIA DE EMBUTIR, PAINEL LED 24W (UN)</t>
    </r>
  </si>
  <si>
    <r>
      <rPr>
        <sz val="12"/>
        <rFont val="Arial"/>
        <family val="2"/>
      </rPr>
      <t>INS-022803</t>
    </r>
  </si>
  <si>
    <r>
      <rPr>
        <sz val="12"/>
        <rFont val="Arial"/>
        <family val="2"/>
      </rPr>
      <t>PAINEL LED 24W</t>
    </r>
  </si>
  <si>
    <r>
      <rPr>
        <b/>
        <sz val="12"/>
        <rFont val="Arial"/>
        <family val="2"/>
      </rPr>
      <t>9.1.12. COMP-002 - LUMINÁRIA DE EMBUTIR, PAINEL LED 18W  (UN)</t>
    </r>
  </si>
  <si>
    <r>
      <rPr>
        <sz val="12"/>
        <rFont val="Arial"/>
        <family val="2"/>
      </rPr>
      <t>MERCADO</t>
    </r>
  </si>
  <si>
    <r>
      <rPr>
        <sz val="12"/>
        <rFont val="Arial"/>
        <family val="2"/>
      </rPr>
      <t xml:space="preserve">PAINEL LED 18W         </t>
    </r>
  </si>
  <si>
    <r>
      <rPr>
        <b/>
        <sz val="12"/>
        <rFont val="Arial"/>
        <family val="2"/>
      </rPr>
      <t>9.2.1. 180214 - PONTOS DE ESGOTO (INCL. TUBOS, CONEXÕES, CAIXA E RALOS) (Pt)</t>
    </r>
  </si>
  <si>
    <r>
      <rPr>
        <sz val="12"/>
        <rFont val="Arial"/>
        <family val="2"/>
      </rPr>
      <t>O00011</t>
    </r>
  </si>
  <si>
    <r>
      <rPr>
        <sz val="12"/>
        <rFont val="Arial"/>
        <family val="2"/>
      </rPr>
      <t xml:space="preserve">ENCANADOR OU BOMBEIRO HIDRÁULICO COM ENCARGOS COMPLEMENTARES </t>
    </r>
  </si>
  <si>
    <r>
      <rPr>
        <sz val="12"/>
        <rFont val="Arial"/>
        <family val="2"/>
      </rPr>
      <t>H00088</t>
    </r>
  </si>
  <si>
    <r>
      <rPr>
        <sz val="12"/>
        <rFont val="Arial"/>
        <family val="2"/>
      </rPr>
      <t xml:space="preserve">Joelho/Cotovelo 90º em PVC - JS - 40mm-LH </t>
    </r>
  </si>
  <si>
    <r>
      <rPr>
        <sz val="12"/>
        <rFont val="Arial"/>
        <family val="2"/>
      </rPr>
      <t>H00084</t>
    </r>
  </si>
  <si>
    <r>
      <rPr>
        <sz val="12"/>
        <rFont val="Arial"/>
        <family val="2"/>
      </rPr>
      <t xml:space="preserve">Junção simples inv.45 em PVC - JS - 75x75mm (LS) </t>
    </r>
  </si>
  <si>
    <r>
      <rPr>
        <sz val="12"/>
        <rFont val="Arial"/>
        <family val="2"/>
      </rPr>
      <t>H00086</t>
    </r>
  </si>
  <si>
    <r>
      <rPr>
        <sz val="12"/>
        <rFont val="Arial"/>
        <family val="2"/>
      </rPr>
      <t xml:space="preserve">Ralo PVC c/ saída 100x53x40mm </t>
    </r>
  </si>
  <si>
    <r>
      <rPr>
        <sz val="12"/>
        <rFont val="Arial"/>
        <family val="2"/>
      </rPr>
      <t>H00008</t>
    </r>
  </si>
  <si>
    <r>
      <rPr>
        <sz val="12"/>
        <rFont val="Arial"/>
        <family val="2"/>
      </rPr>
      <t xml:space="preserve">Caixa sifonada de PVC c/ grelha - 100x100x50mm </t>
    </r>
  </si>
  <si>
    <r>
      <rPr>
        <sz val="12"/>
        <rFont val="Arial"/>
        <family val="2"/>
      </rPr>
      <t>H00003</t>
    </r>
  </si>
  <si>
    <r>
      <rPr>
        <sz val="12"/>
        <rFont val="Arial"/>
        <family val="2"/>
      </rPr>
      <t xml:space="preserve">Tubo em PVC - 50mm (LS) </t>
    </r>
  </si>
  <si>
    <r>
      <rPr>
        <sz val="12"/>
        <rFont val="Arial"/>
        <family val="2"/>
      </rPr>
      <t>H00085</t>
    </r>
  </si>
  <si>
    <r>
      <rPr>
        <sz val="12"/>
        <rFont val="Arial"/>
        <family val="2"/>
      </rPr>
      <t xml:space="preserve">Curva 45 em PVC - JS - 75mm (LH) </t>
    </r>
  </si>
  <si>
    <r>
      <rPr>
        <sz val="12"/>
        <rFont val="Arial"/>
        <family val="2"/>
      </rPr>
      <t>H00004</t>
    </r>
  </si>
  <si>
    <r>
      <rPr>
        <sz val="12"/>
        <rFont val="Arial"/>
        <family val="2"/>
      </rPr>
      <t xml:space="preserve">Tubo em PVC - 40mm (LS) </t>
    </r>
  </si>
  <si>
    <r>
      <rPr>
        <sz val="12"/>
        <rFont val="Arial"/>
        <family val="2"/>
      </rPr>
      <t>H00089</t>
    </r>
  </si>
  <si>
    <r>
      <rPr>
        <sz val="12"/>
        <rFont val="Arial"/>
        <family val="2"/>
      </rPr>
      <t xml:space="preserve">Te longo em PVC - JS - 100x75mm (LS) </t>
    </r>
  </si>
  <si>
    <r>
      <rPr>
        <b/>
        <sz val="12"/>
        <rFont val="Arial"/>
        <family val="2"/>
      </rPr>
      <t>9.2.2. 180299 - PONTOS DE ÁGUA FRIA (INCL. TUBOS E CONEXÕES) (Pt)</t>
    </r>
  </si>
  <si>
    <r>
      <rPr>
        <sz val="12"/>
        <rFont val="Arial"/>
        <family val="2"/>
      </rPr>
      <t>H00079</t>
    </r>
  </si>
  <si>
    <r>
      <rPr>
        <sz val="12"/>
        <rFont val="Arial"/>
        <family val="2"/>
      </rPr>
      <t xml:space="preserve">Te em PVC 3/4" x 3/4" (LH) </t>
    </r>
  </si>
  <si>
    <r>
      <rPr>
        <sz val="12"/>
        <rFont val="Arial"/>
        <family val="2"/>
      </rPr>
      <t>H00082</t>
    </r>
  </si>
  <si>
    <r>
      <rPr>
        <sz val="12"/>
        <rFont val="Arial"/>
        <family val="2"/>
      </rPr>
      <t xml:space="preserve">Adaptador curto em PVC 3/4" (LH) </t>
    </r>
  </si>
  <si>
    <r>
      <rPr>
        <sz val="12"/>
        <rFont val="Arial"/>
        <family val="2"/>
      </rPr>
      <t>H00080</t>
    </r>
  </si>
  <si>
    <r>
      <rPr>
        <sz val="12"/>
        <rFont val="Arial"/>
        <family val="2"/>
      </rPr>
      <t xml:space="preserve">Cotovelo em PVC 3/4" x 3/4" (LH) </t>
    </r>
  </si>
  <si>
    <r>
      <rPr>
        <sz val="12"/>
        <rFont val="Arial"/>
        <family val="2"/>
      </rPr>
      <t>H00074</t>
    </r>
  </si>
  <si>
    <r>
      <rPr>
        <sz val="12"/>
        <rFont val="Arial"/>
        <family val="2"/>
      </rPr>
      <t xml:space="preserve">Tubo em PVC 1 1/2" (LH) </t>
    </r>
  </si>
  <si>
    <r>
      <rPr>
        <sz val="12"/>
        <rFont val="Arial"/>
        <family val="2"/>
      </rPr>
      <t>H00075</t>
    </r>
  </si>
  <si>
    <r>
      <rPr>
        <sz val="12"/>
        <rFont val="Arial"/>
        <family val="2"/>
      </rPr>
      <t xml:space="preserve">Adaptador curto em PVC 1 1/2" (LH) </t>
    </r>
  </si>
  <si>
    <r>
      <rPr>
        <sz val="12"/>
        <rFont val="Arial"/>
        <family val="2"/>
      </rPr>
      <t>H00078</t>
    </r>
  </si>
  <si>
    <r>
      <rPr>
        <sz val="12"/>
        <rFont val="Arial"/>
        <family val="2"/>
      </rPr>
      <t xml:space="preserve">Tubo em PVC 3/4" (LH) </t>
    </r>
  </si>
  <si>
    <r>
      <rPr>
        <b/>
        <sz val="12"/>
        <rFont val="Arial"/>
        <family val="2"/>
      </rPr>
      <t>9.2.3. 98068 - FOSSA SÉPTICA EM ALVENARIA DE TIJOLO CERÂMICO MACIÇO, DIMENSÕES EXTERNAS DE 1,90X1,10X1,40 M, VOLUME DE 1.500 LITROS, REVESTIDO INTERNAMENTECOM MASSA ÚNICA E IMPERMEABILIZANTE E COM TAMPA DE CONCRETO ARMADO COM ESPESSURA DE 8 CM. (UN)</t>
    </r>
  </si>
  <si>
    <r>
      <rPr>
        <sz val="12"/>
        <rFont val="Arial"/>
        <family val="2"/>
      </rPr>
      <t>00007258</t>
    </r>
  </si>
  <si>
    <r>
      <rPr>
        <sz val="12"/>
        <rFont val="Arial"/>
        <family val="2"/>
      </rPr>
      <t>TIJOLO CERAMICO MACICO *5 X 10 X 20* CM</t>
    </r>
  </si>
  <si>
    <r>
      <rPr>
        <sz val="12"/>
        <rFont val="Arial"/>
        <family val="2"/>
      </rPr>
      <t>5678</t>
    </r>
  </si>
  <si>
    <r>
      <rPr>
        <sz val="12"/>
        <rFont val="Arial"/>
        <family val="2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</si>
  <si>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12"/>
        <rFont val="Arial"/>
        <family val="2"/>
      </rPr>
      <t>CHP</t>
    </r>
  </si>
  <si>
    <r>
      <rPr>
        <sz val="12"/>
        <rFont val="Arial"/>
        <family val="2"/>
      </rPr>
      <t>5679</t>
    </r>
  </si>
  <si>
    <r>
      <rPr>
        <sz val="12"/>
        <rFont val="Arial"/>
        <family val="2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</si>
  <si>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12"/>
        <rFont val="Arial"/>
        <family val="2"/>
      </rPr>
      <t>CHI</t>
    </r>
  </si>
  <si>
    <r>
      <rPr>
        <sz val="12"/>
        <rFont val="Arial"/>
        <family val="2"/>
      </rPr>
      <t>87316</t>
    </r>
  </si>
  <si>
    <r>
      <rPr>
        <sz val="12"/>
        <rFont val="Arial"/>
        <family val="2"/>
      </rPr>
      <t>ARGAMASSA TRAÇO 1:4 (EM VOLUME DE CIMENTO E AREIA GROSSA ÚMIDA) PARA CHAPISCO CONVENCIONAL, PREPARO MECÂNICO COM BETONEIRA 400 L. AF_08/2019</t>
    </r>
  </si>
  <si>
    <r>
      <rPr>
        <sz val="12"/>
        <rFont val="Arial"/>
        <family val="2"/>
      </rPr>
      <t>89995</t>
    </r>
  </si>
  <si>
    <r>
      <rPr>
        <sz val="12"/>
        <rFont val="Arial"/>
        <family val="2"/>
      </rPr>
      <t>GRAUTEAMENTO DE CINTA SUPERIOR OU DE VERGA EM ALVENARIA ESTRUTURAL. AF_01/2015</t>
    </r>
  </si>
  <si>
    <r>
      <rPr>
        <sz val="12"/>
        <rFont val="Arial"/>
        <family val="2"/>
      </rPr>
      <t>89998</t>
    </r>
  </si>
  <si>
    <r>
      <rPr>
        <sz val="12"/>
        <rFont val="Arial"/>
        <family val="2"/>
      </rPr>
      <t>ARMAÇÃO DE CINTA DE ALVENARIA ESTRUTURAL; DIÂMETRO DE 10,0 MM. AF_01/2015</t>
    </r>
  </si>
  <si>
    <r>
      <rPr>
        <sz val="12"/>
        <rFont val="Arial"/>
        <family val="2"/>
      </rPr>
      <t>92783</t>
    </r>
  </si>
  <si>
    <r>
      <rPr>
        <sz val="12"/>
        <rFont val="Arial"/>
        <family val="2"/>
      </rPr>
      <t>ARMAÇÃO DE LAJE DE UMA ESTRUTURA CONVENCIONAL DE CONCRETO ARMADO EM UMA EDIFICAÇÃO TÉRREA OU SOBRADO UTILIZANDO AÇO CA-60 DE 4,2 MM - MONTAGEM. AF_12/2015</t>
    </r>
  </si>
  <si>
    <r>
      <rPr>
        <sz val="12"/>
        <rFont val="Arial"/>
        <family val="2"/>
      </rPr>
      <t>94116</t>
    </r>
  </si>
  <si>
    <r>
      <rPr>
        <sz val="12"/>
        <rFont val="Arial"/>
        <family val="2"/>
      </rPr>
      <t>LASTRO COM PREPARO DE FUNDO, LARGURA MAIOR OU IGUAL A 1,5 M, COM CAMADA DE BRITA, LANÇAMENTO MECANIZADO, EM LOCAL COM NÍVEL BAIXO DE INTERFERÊNCIA. AF_06/2016</t>
    </r>
  </si>
  <si>
    <r>
      <rPr>
        <sz val="12"/>
        <rFont val="Arial"/>
        <family val="2"/>
      </rPr>
      <t>96536</t>
    </r>
  </si>
  <si>
    <r>
      <rPr>
        <sz val="12"/>
        <rFont val="Arial"/>
        <family val="2"/>
      </rPr>
      <t>FABRICAÇÃO, MONTAGEM E DESMONTAGEM DE FÔRMA PARA VIGA BALDRAME, EM MADEIRA SERRADA, E=25 MM, 4 UTILIZAÇÕES. AF_06/2017</t>
    </r>
  </si>
  <si>
    <r>
      <rPr>
        <sz val="12"/>
        <rFont val="Arial"/>
        <family val="2"/>
      </rPr>
      <t>97735</t>
    </r>
  </si>
  <si>
    <r>
      <rPr>
        <sz val="12"/>
        <rFont val="Arial"/>
        <family val="2"/>
      </rPr>
      <t>PEÇA RETANGULAR PRÉ-MOLDADA, VOLUME DE CONCRETO DE 30 A 100 LITROS, TAXA DE AÇO APROXIMADA DE 30KG/M³. AF_01/2018</t>
    </r>
  </si>
  <si>
    <r>
      <rPr>
        <sz val="12"/>
        <rFont val="Arial"/>
        <family val="2"/>
      </rPr>
      <t>100475</t>
    </r>
  </si>
  <si>
    <r>
      <rPr>
        <sz val="12"/>
        <rFont val="Arial"/>
        <family val="2"/>
      </rPr>
      <t>ARGAMASSA TRAÇO 1:3 (EM VOLUME DE CIMENTO E AREIA MÉDIA ÚMIDA) COM ADIÇÃO DE IMPERMEABILIZANTE, PREPARO MECÂNICO COM BETONEIRA 400 L. AF_08/2019</t>
    </r>
  </si>
  <si>
    <r>
      <rPr>
        <b/>
        <sz val="12"/>
        <rFont val="Arial"/>
        <family val="2"/>
      </rPr>
      <t>9.2.4. 180544 - SUMIDOURO EM ALVENARIA C/TOPO EM CONCRETO - CAP = 30 PESSOAS. (UN)</t>
    </r>
  </si>
  <si>
    <r>
      <rPr>
        <sz val="12"/>
        <rFont val="Arial"/>
        <family val="2"/>
      </rPr>
      <t>020174</t>
    </r>
  </si>
  <si>
    <r>
      <rPr>
        <sz val="12"/>
        <rFont val="Arial"/>
        <family val="2"/>
      </rPr>
      <t>Retirada de entulho - manualmente (incluindo caixa coletora)</t>
    </r>
  </si>
  <si>
    <r>
      <rPr>
        <sz val="12"/>
        <rFont val="Arial"/>
        <family val="2"/>
      </rPr>
      <t>050757</t>
    </r>
  </si>
  <si>
    <r>
      <rPr>
        <sz val="12"/>
        <rFont val="Arial"/>
        <family val="2"/>
      </rPr>
      <t>Concreto armado p/ calhas e percintas</t>
    </r>
  </si>
  <si>
    <r>
      <rPr>
        <sz val="12"/>
        <rFont val="Arial"/>
        <family val="2"/>
      </rPr>
      <t>060046</t>
    </r>
  </si>
  <si>
    <r>
      <rPr>
        <sz val="12"/>
        <rFont val="Arial"/>
        <family val="2"/>
      </rPr>
      <t>Alvenaria tijolo de barro a cutelo</t>
    </r>
  </si>
  <si>
    <r>
      <rPr>
        <b/>
        <sz val="12"/>
        <rFont val="Arial"/>
        <family val="2"/>
      </rPr>
      <t>9.2.5. 98102 - CAIXA DE GORDURA SIMPLES, CIRCULAR, EM CONCRETO PRÉ-MOLDADO, DIÂMETRO INTERNO = 0,4 M, ALTURA INTERNA = 0,4 M. AF_05/2018 (UN)</t>
    </r>
  </si>
  <si>
    <r>
      <rPr>
        <sz val="12"/>
        <rFont val="Arial"/>
        <family val="2"/>
      </rPr>
      <t>00011881</t>
    </r>
  </si>
  <si>
    <r>
      <rPr>
        <sz val="12"/>
        <rFont val="Arial"/>
        <family val="2"/>
      </rPr>
      <t>CAIXA GORDURA, SIMPLES, CONCRETO PRE MOLDADO, CIRCULAR, COM TAMPA, D = 40 CM</t>
    </r>
  </si>
  <si>
    <r>
      <rPr>
        <sz val="12"/>
        <rFont val="Arial"/>
        <family val="2"/>
      </rPr>
      <t>94111</t>
    </r>
  </si>
  <si>
    <r>
      <rPr>
        <sz val="12"/>
        <rFont val="Arial"/>
        <family val="2"/>
      </rPr>
      <t>LASTRO DE VALA COM PREPARO DE FUNDO, LARGURA MENOR QUE 1,5 M, COM CAMADA DE AREIA, LANÇAMENTO MECANIZADO, EM LOCAL COM NÍVEL BAIXO DE INTERFERÊNCIA. AF_06/2016</t>
    </r>
  </si>
  <si>
    <r>
      <rPr>
        <b/>
        <sz val="12"/>
        <rFont val="Arial"/>
        <family val="2"/>
      </rPr>
      <t>9.2.6. 74166/001 - CAIXA DE INSPEÇÃO EM CONCRETO PRÉ-MOLDADO DN 60CM COM TAMPA H= 60CM - FORNECIMENTO E INSTALACAO (UN)</t>
    </r>
  </si>
  <si>
    <r>
      <rPr>
        <sz val="12"/>
        <rFont val="Arial"/>
        <family val="2"/>
      </rPr>
      <t>00000370</t>
    </r>
  </si>
  <si>
    <r>
      <rPr>
        <sz val="12"/>
        <rFont val="Arial"/>
        <family val="2"/>
      </rPr>
      <t>AREIA MEDIA - POSTO JAZIDA/FORNECEDOR (RETIRADO NA JAZIDA, SEM TRANSPORTE)</t>
    </r>
  </si>
  <si>
    <r>
      <rPr>
        <sz val="12"/>
        <rFont val="Arial"/>
        <family val="2"/>
      </rPr>
      <t>00001379</t>
    </r>
  </si>
  <si>
    <r>
      <rPr>
        <sz val="12"/>
        <rFont val="Arial"/>
        <family val="2"/>
      </rPr>
      <t>CIMENTO PORTLAND COMPOSTO CP II-32</t>
    </r>
  </si>
  <si>
    <r>
      <rPr>
        <sz val="12"/>
        <rFont val="Arial"/>
        <family val="2"/>
      </rPr>
      <t>00003279</t>
    </r>
  </si>
  <si>
    <r>
      <rPr>
        <sz val="12"/>
        <rFont val="Arial"/>
        <family val="2"/>
      </rPr>
      <t>CAIXA INSPECAO, CONCRETO PRE MOLDADO, CIRCULAR, COM TAMPA, D = 60* CM, H= 60* CM</t>
    </r>
  </si>
  <si>
    <r>
      <rPr>
        <sz val="12"/>
        <rFont val="Arial"/>
        <family val="2"/>
      </rPr>
      <t>88248</t>
    </r>
  </si>
  <si>
    <r>
      <rPr>
        <sz val="12"/>
        <rFont val="Arial"/>
        <family val="2"/>
      </rPr>
      <t>AUXILIAR DE ENCANADOR OU BOMBEIRO HIDRÁULICO COM ENCARGOS COMPLEMENTARES</t>
    </r>
  </si>
  <si>
    <r>
      <rPr>
        <sz val="12"/>
        <rFont val="Arial"/>
        <family val="2"/>
      </rPr>
      <t>88267</t>
    </r>
  </si>
  <si>
    <r>
      <rPr>
        <sz val="12"/>
        <rFont val="Arial"/>
        <family val="2"/>
      </rPr>
      <t>ENCANADOR OU BOMBEIRO HIDRÁULICO COM ENCARGOS COMPLEMENTARES</t>
    </r>
  </si>
  <si>
    <r>
      <rPr>
        <b/>
        <sz val="12"/>
        <rFont val="Arial"/>
        <family val="2"/>
      </rPr>
      <t>9.2.7. 180836 - RESERVATÓRIO EM FIBRA DE VIDRO 2.000 L (UN)</t>
    </r>
  </si>
  <si>
    <r>
      <rPr>
        <sz val="12"/>
        <rFont val="Arial"/>
        <family val="2"/>
      </rPr>
      <t>H00055</t>
    </r>
  </si>
  <si>
    <r>
      <rPr>
        <sz val="12"/>
        <rFont val="Arial"/>
        <family val="2"/>
      </rPr>
      <t xml:space="preserve">Fita de vedacao </t>
    </r>
  </si>
  <si>
    <r>
      <rPr>
        <sz val="12"/>
        <rFont val="Arial"/>
        <family val="2"/>
      </rPr>
      <t>D00224</t>
    </r>
  </si>
  <si>
    <r>
      <rPr>
        <sz val="12"/>
        <rFont val="Arial"/>
        <family val="2"/>
      </rPr>
      <t xml:space="preserve">Viga de peroba 6x16cm </t>
    </r>
  </si>
  <si>
    <r>
      <rPr>
        <sz val="12"/>
        <rFont val="Arial"/>
        <family val="2"/>
      </rPr>
      <t>H00184</t>
    </r>
  </si>
  <si>
    <r>
      <rPr>
        <sz val="12"/>
        <rFont val="Arial"/>
        <family val="2"/>
      </rPr>
      <t xml:space="preserve">Flange de aco galvanizado - 20mm </t>
    </r>
  </si>
  <si>
    <r>
      <rPr>
        <sz val="12"/>
        <rFont val="Arial"/>
        <family val="2"/>
      </rPr>
      <t>H00318</t>
    </r>
  </si>
  <si>
    <r>
      <rPr>
        <sz val="12"/>
        <rFont val="Arial"/>
        <family val="2"/>
      </rPr>
      <t xml:space="preserve">Reservatório em fibra de vidro cap=1.500 L </t>
    </r>
  </si>
  <si>
    <r>
      <rPr>
        <sz val="12"/>
        <rFont val="Arial"/>
        <family val="2"/>
      </rPr>
      <t>H00186</t>
    </r>
  </si>
  <si>
    <r>
      <rPr>
        <sz val="12"/>
        <rFont val="Arial"/>
        <family val="2"/>
      </rPr>
      <t xml:space="preserve">Flange de aco galvanizado - 50mm </t>
    </r>
  </si>
  <si>
    <r>
      <rPr>
        <sz val="12"/>
        <rFont val="Arial"/>
        <family val="2"/>
      </rPr>
      <t>H00185</t>
    </r>
  </si>
  <si>
    <r>
      <rPr>
        <sz val="12"/>
        <rFont val="Arial"/>
        <family val="2"/>
      </rPr>
      <t xml:space="preserve">Flange de aco galvanizado - 25mm </t>
    </r>
  </si>
  <si>
    <r>
      <rPr>
        <b/>
        <sz val="12"/>
        <rFont val="Arial"/>
        <family val="2"/>
      </rPr>
      <t>10.1. 140348 - BARROTEAMENTO EM MADEIRA DE LEI P/ FORRO PVC. (M2)</t>
    </r>
  </si>
  <si>
    <r>
      <rPr>
        <sz val="12"/>
        <rFont val="Arial"/>
        <family val="2"/>
      </rPr>
      <t>D00012</t>
    </r>
  </si>
  <si>
    <r>
      <rPr>
        <sz val="12"/>
        <rFont val="Arial"/>
        <family val="2"/>
      </rPr>
      <t xml:space="preserve">Ripão em madeira de lei 2"x1" serr. </t>
    </r>
  </si>
  <si>
    <r>
      <rPr>
        <b/>
        <sz val="12"/>
        <rFont val="Arial"/>
        <family val="2"/>
      </rPr>
      <t>10.2. 141336 - FORRO EM LAMBRI DE PVC. (M2)</t>
    </r>
  </si>
  <si>
    <r>
      <rPr>
        <sz val="12"/>
        <rFont val="Arial"/>
        <family val="2"/>
      </rPr>
      <t>O00015</t>
    </r>
  </si>
  <si>
    <r>
      <rPr>
        <sz val="12"/>
        <rFont val="Arial"/>
        <family val="2"/>
      </rPr>
      <t xml:space="preserve">MONTADOR DE ESTRUTURA METÁLICA COM ENCARGOS COMPLEMENTARES </t>
    </r>
  </si>
  <si>
    <r>
      <rPr>
        <sz val="12"/>
        <rFont val="Arial"/>
        <family val="2"/>
      </rPr>
      <t>A00024</t>
    </r>
  </si>
  <si>
    <r>
      <rPr>
        <sz val="12"/>
        <rFont val="Arial"/>
        <family val="2"/>
      </rPr>
      <t xml:space="preserve">Forro em lambri de PVC </t>
    </r>
  </si>
  <si>
    <r>
      <rPr>
        <b/>
        <sz val="12"/>
        <rFont val="Arial"/>
        <family val="2"/>
      </rPr>
      <t>11.1. 090065 - ESQUADRIA MAD. E=3cm C/ CAIX. ADUELA E ALIZAR (M2)</t>
    </r>
  </si>
  <si>
    <r>
      <rPr>
        <sz val="12"/>
        <rFont val="Arial"/>
        <family val="2"/>
      </rPr>
      <t>O88261</t>
    </r>
  </si>
  <si>
    <r>
      <rPr>
        <sz val="12"/>
        <rFont val="Arial"/>
        <family val="2"/>
      </rPr>
      <t xml:space="preserve">CARPINTEIRO DE ESQUADRIA COM ENCARGOS COMPLEMENTARES </t>
    </r>
  </si>
  <si>
    <r>
      <rPr>
        <sz val="12"/>
        <rFont val="Arial"/>
        <family val="2"/>
      </rPr>
      <t>D00094</t>
    </r>
  </si>
  <si>
    <r>
      <rPr>
        <sz val="12"/>
        <rFont val="Arial"/>
        <family val="2"/>
      </rPr>
      <t xml:space="preserve">Esquadria de madeira maciça </t>
    </r>
  </si>
  <si>
    <r>
      <rPr>
        <b/>
        <sz val="12"/>
        <rFont val="Arial"/>
        <family val="2"/>
      </rPr>
      <t>11.2. 90822 - PORTÃO DE FERRO EM METALOM (icl. Pintura anti corrosiva) (UN)</t>
    </r>
  </si>
  <si>
    <r>
      <rPr>
        <sz val="12"/>
        <rFont val="Arial"/>
        <family val="2"/>
      </rPr>
      <t>00002432</t>
    </r>
  </si>
  <si>
    <r>
      <rPr>
        <sz val="12"/>
        <rFont val="Arial"/>
        <family val="2"/>
      </rPr>
      <t>DOBRADICA EM ACO/FERRO, 3 1/2" X  3", E= 1,9  A 2 MM, COM ANEL,  CROMADO OU ZINCADO, TAMPA BOLA, COM PARAFUSOS</t>
    </r>
  </si>
  <si>
    <r>
      <rPr>
        <sz val="12"/>
        <rFont val="Arial"/>
        <family val="2"/>
      </rPr>
      <t>00010555</t>
    </r>
  </si>
  <si>
    <r>
      <rPr>
        <sz val="12"/>
        <rFont val="Arial"/>
        <family val="2"/>
      </rPr>
      <t>PORTA DE MADEIRA, FOLHA MEDIA (NBR 15930) DE 80 X 210 CM, E = 35 MM, NUCLEO SARRAFEADO, CAPA LISA EM HDF, ACABAMENTO EM PRIMER PARA PINTURA</t>
    </r>
  </si>
  <si>
    <r>
      <rPr>
        <sz val="12"/>
        <rFont val="Arial"/>
        <family val="2"/>
      </rPr>
      <t>00011055</t>
    </r>
  </si>
  <si>
    <r>
      <rPr>
        <sz val="12"/>
        <rFont val="Arial"/>
        <family val="2"/>
      </rPr>
      <t>PARAFUSO ROSCA SOBERBA ZINCADO CABECA CHATA FENDA SIMPLES 3,5 X 25 MM (1 ")</t>
    </r>
  </si>
  <si>
    <r>
      <rPr>
        <sz val="12"/>
        <rFont val="Arial"/>
        <family val="2"/>
      </rPr>
      <t>88261</t>
    </r>
  </si>
  <si>
    <r>
      <rPr>
        <sz val="12"/>
        <rFont val="Arial"/>
        <family val="2"/>
      </rPr>
      <t>CARPINTEIRO DE ESQUADRIA COM ENCARGOS COMPLEMENTARES</t>
    </r>
  </si>
  <si>
    <r>
      <rPr>
        <b/>
        <sz val="12"/>
        <rFont val="Arial"/>
        <family val="2"/>
      </rPr>
      <t>11.3. 94573 - JANELA DE ALUMÍNIO DE CORRER COM VIDROS E FERRAGENS, PADRONIZADA. (M2)</t>
    </r>
  </si>
  <si>
    <r>
      <rPr>
        <sz val="12"/>
        <rFont val="Arial"/>
        <family val="2"/>
      </rPr>
      <t>00004377</t>
    </r>
  </si>
  <si>
    <r>
      <rPr>
        <sz val="12"/>
        <rFont val="Arial"/>
        <family val="2"/>
      </rPr>
      <t>PARAFUSO DE ACO ZINCADO COM ROSCA SOBERBA, CABECA CHATA E FENDA SIMPLES, DIAMETRO 4,2 MM, COMPRIMENTO * 32 * MM</t>
    </r>
  </si>
  <si>
    <r>
      <rPr>
        <sz val="12"/>
        <rFont val="Arial"/>
        <family val="2"/>
      </rPr>
      <t>00034364</t>
    </r>
  </si>
  <si>
    <r>
      <rPr>
        <sz val="12"/>
        <rFont val="Arial"/>
        <family val="2"/>
      </rPr>
      <t>JANELA DE CORRER EM ALUMINIO, 120 X 150 CM (A X L), 4 FLS, BANDEIRA COM BASCULA,  ACABAMENTO ACET OU BRILHANTE, BATENTE/REQUADRO DE 6 A 14 CM, COM VIDRO, SEM GUARNICAO/ALIZAR</t>
    </r>
  </si>
  <si>
    <r>
      <rPr>
        <sz val="12"/>
        <rFont val="Arial"/>
        <family val="2"/>
      </rPr>
      <t>00039961</t>
    </r>
  </si>
  <si>
    <r>
      <rPr>
        <sz val="12"/>
        <rFont val="Arial"/>
        <family val="2"/>
      </rPr>
      <t>SILICONE ACETICO USO GERAL INCOLOR 280 G</t>
    </r>
  </si>
  <si>
    <r>
      <rPr>
        <b/>
        <sz val="12"/>
        <rFont val="Arial"/>
        <family val="2"/>
      </rPr>
      <t>11.4. 090825 - Grade de ferro em metalom (incl. pint.anti-corrosiva) (M2)</t>
    </r>
  </si>
  <si>
    <r>
      <rPr>
        <sz val="12"/>
        <rFont val="Arial"/>
        <family val="2"/>
      </rPr>
      <t>D00354</t>
    </r>
  </si>
  <si>
    <r>
      <rPr>
        <sz val="12"/>
        <rFont val="Arial"/>
        <family val="2"/>
      </rPr>
      <t xml:space="preserve">Grade de ferro em Metalom (incl. Pint.anti-corrosiva) </t>
    </r>
  </si>
  <si>
    <r>
      <rPr>
        <sz val="12"/>
        <rFont val="Arial"/>
        <family val="2"/>
      </rPr>
      <t>110142</t>
    </r>
  </si>
  <si>
    <r>
      <rPr>
        <sz val="12"/>
        <rFont val="Arial"/>
        <family val="2"/>
      </rPr>
      <t>Argamassa de cimento e areia 1:6</t>
    </r>
  </si>
  <si>
    <r>
      <rPr>
        <b/>
        <sz val="12"/>
        <rFont val="Arial"/>
        <family val="2"/>
      </rPr>
      <t>12.1. 88487 - APLICAÇÃO MANUAL DE PINTURA COM TINTA LÁTEX PVA EM PAREDES, DUAS DEMÃOS. (M2)</t>
    </r>
  </si>
  <si>
    <r>
      <rPr>
        <sz val="12"/>
        <rFont val="Arial"/>
        <family val="2"/>
      </rPr>
      <t>00007345</t>
    </r>
  </si>
  <si>
    <r>
      <rPr>
        <sz val="12"/>
        <rFont val="Arial"/>
        <family val="2"/>
      </rPr>
      <t>TINTA LATEX PVA PREMIUM, COR BRANCA</t>
    </r>
  </si>
  <si>
    <r>
      <rPr>
        <sz val="12"/>
        <rFont val="Arial"/>
        <family val="2"/>
      </rPr>
      <t>88310</t>
    </r>
  </si>
  <si>
    <r>
      <rPr>
        <sz val="12"/>
        <rFont val="Arial"/>
        <family val="2"/>
      </rPr>
      <t>PINTOR COM ENCARGOS COMPLEMENTARES</t>
    </r>
  </si>
  <si>
    <r>
      <rPr>
        <b/>
        <sz val="12"/>
        <rFont val="Arial"/>
        <family val="2"/>
      </rPr>
      <t>12.2. 150252 - PVA EXTERNA SEM MASSA, COM LIQUIDO PREPARADO. (M2)</t>
    </r>
  </si>
  <si>
    <r>
      <rPr>
        <sz val="12"/>
        <rFont val="Arial"/>
        <family val="2"/>
      </rPr>
      <t>O00001</t>
    </r>
  </si>
  <si>
    <r>
      <rPr>
        <sz val="12"/>
        <rFont val="Arial"/>
        <family val="2"/>
      </rPr>
      <t xml:space="preserve">PINTOR COM ENCARGOS COMPLEMENTARES </t>
    </r>
  </si>
  <si>
    <r>
      <rPr>
        <sz val="12"/>
        <rFont val="Arial"/>
        <family val="2"/>
      </rPr>
      <t>P00003</t>
    </r>
  </si>
  <si>
    <r>
      <rPr>
        <sz val="12"/>
        <rFont val="Arial"/>
        <family val="2"/>
      </rPr>
      <t xml:space="preserve">Tinta latex exterior </t>
    </r>
  </si>
  <si>
    <r>
      <rPr>
        <sz val="12"/>
        <rFont val="Arial"/>
        <family val="2"/>
      </rPr>
      <t>GL</t>
    </r>
  </si>
  <si>
    <r>
      <rPr>
        <sz val="12"/>
        <rFont val="Arial"/>
        <family val="2"/>
      </rPr>
      <t>P00029</t>
    </r>
  </si>
  <si>
    <r>
      <rPr>
        <sz val="12"/>
        <rFont val="Arial"/>
        <family val="2"/>
      </rPr>
      <t xml:space="preserve">Líquido preparador p/ parede </t>
    </r>
  </si>
  <si>
    <r>
      <rPr>
        <sz val="12"/>
        <rFont val="Arial"/>
        <family val="2"/>
      </rPr>
      <t>P00007</t>
    </r>
  </si>
  <si>
    <r>
      <rPr>
        <sz val="12"/>
        <rFont val="Arial"/>
        <family val="2"/>
      </rPr>
      <t xml:space="preserve">Lixa para parede </t>
    </r>
  </si>
  <si>
    <r>
      <rPr>
        <b/>
        <sz val="12"/>
        <rFont val="Arial"/>
        <family val="2"/>
      </rPr>
      <t>13.1. 190090 - BACIA SIFONADA DE LOUÇA C/ ASSENTO (UN)</t>
    </r>
  </si>
  <si>
    <r>
      <rPr>
        <sz val="12"/>
        <rFont val="Arial"/>
        <family val="2"/>
      </rPr>
      <t>D00223</t>
    </r>
  </si>
  <si>
    <r>
      <rPr>
        <sz val="12"/>
        <rFont val="Arial"/>
        <family val="2"/>
      </rPr>
      <t xml:space="preserve">Adesivo p/ PVC - 75g </t>
    </r>
  </si>
  <si>
    <r>
      <rPr>
        <sz val="12"/>
        <rFont val="Arial"/>
        <family val="2"/>
      </rPr>
      <t>TB</t>
    </r>
  </si>
  <si>
    <r>
      <rPr>
        <sz val="12"/>
        <rFont val="Arial"/>
        <family val="2"/>
      </rPr>
      <t>H00022</t>
    </r>
  </si>
  <si>
    <r>
      <rPr>
        <sz val="12"/>
        <rFont val="Arial"/>
        <family val="2"/>
      </rPr>
      <t xml:space="preserve">Assento plastico </t>
    </r>
  </si>
  <si>
    <r>
      <rPr>
        <sz val="12"/>
        <rFont val="Arial"/>
        <family val="2"/>
      </rPr>
      <t>H00042</t>
    </r>
  </si>
  <si>
    <r>
      <rPr>
        <sz val="12"/>
        <rFont val="Arial"/>
        <family val="2"/>
      </rPr>
      <t xml:space="preserve">Parafuso niquelado para loucas sanitarias </t>
    </r>
  </si>
  <si>
    <r>
      <rPr>
        <sz val="12"/>
        <rFont val="Arial"/>
        <family val="2"/>
      </rPr>
      <t>H00023</t>
    </r>
  </si>
  <si>
    <r>
      <rPr>
        <sz val="12"/>
        <rFont val="Arial"/>
        <family val="2"/>
      </rPr>
      <t xml:space="preserve">Bolsa plastica (vaso sanitario) </t>
    </r>
  </si>
  <si>
    <r>
      <rPr>
        <sz val="12"/>
        <rFont val="Arial"/>
        <family val="2"/>
      </rPr>
      <t>H00021</t>
    </r>
  </si>
  <si>
    <r>
      <rPr>
        <sz val="12"/>
        <rFont val="Arial"/>
        <family val="2"/>
      </rPr>
      <t xml:space="preserve">Bacia sanitaria de louca </t>
    </r>
  </si>
  <si>
    <r>
      <rPr>
        <sz val="12"/>
        <rFont val="Arial"/>
        <family val="2"/>
      </rPr>
      <t>D00222</t>
    </r>
  </si>
  <si>
    <r>
      <rPr>
        <sz val="12"/>
        <rFont val="Arial"/>
        <family val="2"/>
      </rPr>
      <t xml:space="preserve">Solução limpadora </t>
    </r>
  </si>
  <si>
    <r>
      <rPr>
        <sz val="12"/>
        <rFont val="Arial"/>
        <family val="2"/>
      </rPr>
      <t>H00024</t>
    </r>
  </si>
  <si>
    <r>
      <rPr>
        <sz val="12"/>
        <rFont val="Arial"/>
        <family val="2"/>
      </rPr>
      <t xml:space="preserve">Anel de borracha de 1" </t>
    </r>
  </si>
  <si>
    <r>
      <rPr>
        <sz val="12"/>
        <rFont val="Arial"/>
        <family val="2"/>
      </rPr>
      <t>H00025</t>
    </r>
  </si>
  <si>
    <r>
      <rPr>
        <sz val="12"/>
        <rFont val="Arial"/>
        <family val="2"/>
      </rPr>
      <t xml:space="preserve">Tubo de ligacao em PVC c/ canopla (LS) </t>
    </r>
  </si>
  <si>
    <r>
      <rPr>
        <b/>
        <sz val="12"/>
        <rFont val="Arial"/>
        <family val="2"/>
      </rPr>
      <t>13.2. 190375 - LAVATÓRIO DE LOUÇA, C/ COLUNA, TORNEIRA, SIFÃO E VALVULA. (UN)</t>
    </r>
  </si>
  <si>
    <r>
      <rPr>
        <sz val="12"/>
        <rFont val="Arial"/>
        <family val="2"/>
      </rPr>
      <t>H00028</t>
    </r>
  </si>
  <si>
    <r>
      <rPr>
        <sz val="12"/>
        <rFont val="Arial"/>
        <family val="2"/>
      </rPr>
      <t xml:space="preserve">Valv. p/ lavat./bide d = 1" - cromada </t>
    </r>
  </si>
  <si>
    <r>
      <rPr>
        <sz val="12"/>
        <rFont val="Arial"/>
        <family val="2"/>
      </rPr>
      <t>H00030</t>
    </r>
  </si>
  <si>
    <r>
      <rPr>
        <sz val="12"/>
        <rFont val="Arial"/>
        <family val="2"/>
      </rPr>
      <t xml:space="preserve">Lavatorio de louca com coluna </t>
    </r>
  </si>
  <si>
    <r>
      <rPr>
        <sz val="12"/>
        <rFont val="Arial"/>
        <family val="2"/>
      </rPr>
      <t>H00029</t>
    </r>
  </si>
  <si>
    <r>
      <rPr>
        <sz val="12"/>
        <rFont val="Arial"/>
        <family val="2"/>
      </rPr>
      <t xml:space="preserve">Tubo de ligacao niquelado com canopla </t>
    </r>
  </si>
  <si>
    <r>
      <rPr>
        <sz val="12"/>
        <rFont val="Arial"/>
        <family val="2"/>
      </rPr>
      <t>H00032</t>
    </r>
  </si>
  <si>
    <r>
      <rPr>
        <sz val="12"/>
        <rFont val="Arial"/>
        <family val="2"/>
      </rPr>
      <t xml:space="preserve">Sifao metalico de 1 1/2 " </t>
    </r>
  </si>
  <si>
    <r>
      <rPr>
        <sz val="12"/>
        <rFont val="Arial"/>
        <family val="2"/>
      </rPr>
      <t>H00056</t>
    </r>
  </si>
  <si>
    <r>
      <rPr>
        <sz val="12"/>
        <rFont val="Arial"/>
        <family val="2"/>
      </rPr>
      <t xml:space="preserve">Torneira metalica p/ lavatorio de 1/2" </t>
    </r>
  </si>
  <si>
    <r>
      <rPr>
        <b/>
        <sz val="12"/>
        <rFont val="Arial"/>
        <family val="2"/>
      </rPr>
      <t>13.3. 190238 - PIA 01 CUBA EM AÇO INOX C/TORN.,SIFAO E VALV.(1,50M) (UN)</t>
    </r>
  </si>
  <si>
    <r>
      <rPr>
        <sz val="12"/>
        <rFont val="Arial"/>
        <family val="2"/>
      </rPr>
      <t>H00019</t>
    </r>
  </si>
  <si>
    <r>
      <rPr>
        <sz val="12"/>
        <rFont val="Arial"/>
        <family val="2"/>
      </rPr>
      <t xml:space="preserve">Torneira longa metalica de 3/4" </t>
    </r>
  </si>
  <si>
    <r>
      <rPr>
        <sz val="12"/>
        <rFont val="Arial"/>
        <family val="2"/>
      </rPr>
      <t>H00020</t>
    </r>
  </si>
  <si>
    <r>
      <rPr>
        <sz val="12"/>
        <rFont val="Arial"/>
        <family val="2"/>
      </rPr>
      <t xml:space="preserve">Valvula p/ pia d = 2" - inox </t>
    </r>
  </si>
  <si>
    <r>
      <rPr>
        <sz val="12"/>
        <rFont val="Arial"/>
        <family val="2"/>
      </rPr>
      <t>H00016</t>
    </r>
  </si>
  <si>
    <r>
      <rPr>
        <sz val="12"/>
        <rFont val="Arial"/>
        <family val="2"/>
      </rPr>
      <t xml:space="preserve">Sifao metalico de 2'' </t>
    </r>
  </si>
  <si>
    <r>
      <rPr>
        <sz val="12"/>
        <rFont val="Arial"/>
        <family val="2"/>
      </rPr>
      <t>H00018</t>
    </r>
  </si>
  <si>
    <r>
      <rPr>
        <sz val="12"/>
        <rFont val="Arial"/>
        <family val="2"/>
      </rPr>
      <t xml:space="preserve">Pia de aco inoxidavel c/ 01 cuba de 1,50m </t>
    </r>
  </si>
  <si>
    <r>
      <rPr>
        <b/>
        <sz val="12"/>
        <rFont val="Arial"/>
        <family val="2"/>
      </rPr>
      <t>13.4. 190218 - CHUVEIRO EM PVC. (UN)</t>
    </r>
  </si>
  <si>
    <r>
      <rPr>
        <sz val="12"/>
        <rFont val="Arial"/>
        <family val="2"/>
      </rPr>
      <t>H00043</t>
    </r>
  </si>
  <si>
    <r>
      <rPr>
        <sz val="12"/>
        <rFont val="Arial"/>
        <family val="2"/>
      </rPr>
      <t xml:space="preserve">Chuveiro em PVC </t>
    </r>
  </si>
  <si>
    <r>
      <rPr>
        <b/>
        <sz val="12"/>
        <rFont val="Arial"/>
        <family val="2"/>
      </rPr>
      <t>14.1. 070030 - Cobertura - telha aluminio trapezoidal e= 0,5mm (M2)</t>
    </r>
  </si>
  <si>
    <r>
      <rPr>
        <sz val="12"/>
        <rFont val="Arial"/>
        <family val="2"/>
      </rPr>
      <t>O00027</t>
    </r>
  </si>
  <si>
    <r>
      <rPr>
        <sz val="12"/>
        <rFont val="Arial"/>
        <family val="2"/>
      </rPr>
      <t xml:space="preserve">TELHADISTA COM ENCARGOS COMPLEMENTARES </t>
    </r>
  </si>
  <si>
    <r>
      <rPr>
        <sz val="12"/>
        <rFont val="Arial"/>
        <family val="2"/>
      </rPr>
      <t>D00200</t>
    </r>
  </si>
  <si>
    <r>
      <rPr>
        <sz val="12"/>
        <rFont val="Arial"/>
        <family val="2"/>
      </rPr>
      <t xml:space="preserve">Acessórios de fixação p/telha de alumínio </t>
    </r>
  </si>
  <si>
    <r>
      <rPr>
        <sz val="12"/>
        <rFont val="Arial"/>
        <family val="2"/>
      </rPr>
      <t>D00199</t>
    </r>
  </si>
  <si>
    <r>
      <rPr>
        <sz val="12"/>
        <rFont val="Arial"/>
        <family val="2"/>
      </rPr>
      <t xml:space="preserve">Telha de aluminio trapezoidal 1056E - e=0.5mm </t>
    </r>
  </si>
  <si>
    <r>
      <rPr>
        <sz val="12"/>
        <rFont val="Arial"/>
        <family val="2"/>
      </rPr>
      <t>D00002</t>
    </r>
  </si>
  <si>
    <r>
      <rPr>
        <sz val="12"/>
        <rFont val="Arial"/>
        <family val="2"/>
      </rPr>
      <t xml:space="preserve">Massa de vedação </t>
    </r>
  </si>
  <si>
    <r>
      <rPr>
        <b/>
        <sz val="12"/>
        <rFont val="Arial"/>
        <family val="2"/>
      </rPr>
      <t>14.2. 071360 - Estrutura metálica p/ cobertura - (Incl. pintura anti-corrosiva) (KG)</t>
    </r>
  </si>
  <si>
    <r>
      <rPr>
        <sz val="12"/>
        <rFont val="Arial"/>
        <family val="2"/>
      </rPr>
      <t>O88317</t>
    </r>
  </si>
  <si>
    <r>
      <rPr>
        <sz val="12"/>
        <rFont val="Arial"/>
        <family val="2"/>
      </rPr>
      <t xml:space="preserve">SOLDADOR COM ENCARGOS COMPLEMENTARES </t>
    </r>
  </si>
  <si>
    <r>
      <rPr>
        <sz val="12"/>
        <rFont val="Arial"/>
        <family val="2"/>
      </rPr>
      <t>D00414</t>
    </r>
  </si>
  <si>
    <r>
      <rPr>
        <sz val="12"/>
        <rFont val="Arial"/>
        <family val="2"/>
      </rPr>
      <t xml:space="preserve">Perfil aço estrutural em "U" </t>
    </r>
  </si>
  <si>
    <r>
      <rPr>
        <sz val="12"/>
        <rFont val="Arial"/>
        <family val="2"/>
      </rPr>
      <t>D00482</t>
    </r>
  </si>
  <si>
    <r>
      <rPr>
        <sz val="12"/>
        <rFont val="Arial"/>
        <family val="2"/>
      </rPr>
      <t xml:space="preserve">Solda topo descendente chanfrada chapa/perfil/tubo aço conversor diesel </t>
    </r>
  </si>
  <si>
    <r>
      <rPr>
        <b/>
        <sz val="12"/>
        <rFont val="Arial"/>
        <family val="2"/>
      </rPr>
      <t>14.3. 070053 - Estrutura em mad.p/ chapa fibrocimento - pc. aparelhada (M2)</t>
    </r>
  </si>
  <si>
    <r>
      <rPr>
        <sz val="12"/>
        <rFont val="Arial"/>
        <family val="2"/>
      </rPr>
      <t>D00009</t>
    </r>
  </si>
  <si>
    <r>
      <rPr>
        <sz val="12"/>
        <rFont val="Arial"/>
        <family val="2"/>
      </rPr>
      <t xml:space="preserve">Pernamanca 3"x2" 4 m ap - mad. forte </t>
    </r>
  </si>
  <si>
    <r>
      <rPr>
        <sz val="12"/>
        <rFont val="Arial"/>
        <family val="2"/>
      </rPr>
      <t>D00005</t>
    </r>
  </si>
  <si>
    <r>
      <rPr>
        <sz val="12"/>
        <rFont val="Arial"/>
        <family val="2"/>
      </rPr>
      <t xml:space="preserve">Peça em madeira de lei 6"x3" 4 m apar. </t>
    </r>
  </si>
  <si>
    <r>
      <rPr>
        <sz val="12"/>
        <rFont val="Arial"/>
        <family val="2"/>
      </rPr>
      <t>D00020</t>
    </r>
  </si>
  <si>
    <r>
      <rPr>
        <sz val="12"/>
        <rFont val="Arial"/>
        <family val="2"/>
      </rPr>
      <t xml:space="preserve">Régua 2"x1" 4 m apar. </t>
    </r>
  </si>
  <si>
    <r>
      <rPr>
        <sz val="12"/>
        <rFont val="Arial"/>
        <family val="2"/>
      </rPr>
      <t>D00082</t>
    </r>
  </si>
  <si>
    <r>
      <rPr>
        <sz val="12"/>
        <rFont val="Arial"/>
        <family val="2"/>
      </rPr>
      <t xml:space="preserve">Prego 2"x11 </t>
    </r>
  </si>
  <si>
    <r>
      <rPr>
        <b/>
        <sz val="12"/>
        <rFont val="Arial"/>
        <family val="2"/>
      </rPr>
      <t>14.5. 080028 - Descupinização (M2)</t>
    </r>
  </si>
  <si>
    <r>
      <rPr>
        <sz val="12"/>
        <rFont val="Arial"/>
        <family val="2"/>
      </rPr>
      <t>D00175</t>
    </r>
  </si>
  <si>
    <r>
      <rPr>
        <sz val="12"/>
        <rFont val="Arial"/>
        <family val="2"/>
      </rPr>
      <t xml:space="preserve">Gimo - cupim </t>
    </r>
  </si>
  <si>
    <r>
      <rPr>
        <b/>
        <sz val="12"/>
        <rFont val="Arial"/>
        <family val="2"/>
      </rPr>
      <t>14.6. COMP-003 - MANTA PARA SUB COBERTURA E=5MM (M²)</t>
    </r>
  </si>
  <si>
    <r>
      <rPr>
        <sz val="12"/>
        <rFont val="Arial"/>
        <family val="2"/>
      </rPr>
      <t>00042527</t>
    </r>
  </si>
  <si>
    <r>
      <rPr>
        <sz val="12"/>
        <rFont val="Arial"/>
        <family val="2"/>
      </rPr>
      <t>MANTA DE POLIETILENO EXPANDIDO, COM 1 FACE METALIZADA PARA SUBCOBERTURA,  E = *5* MM</t>
    </r>
  </si>
  <si>
    <r>
      <rPr>
        <sz val="12"/>
        <rFont val="Arial"/>
        <family val="2"/>
      </rPr>
      <t>88323</t>
    </r>
  </si>
  <si>
    <r>
      <rPr>
        <sz val="12"/>
        <rFont val="Arial"/>
        <family val="2"/>
      </rPr>
      <t>TELHADISTA COM ENCARGOS COMPLEMENTARES</t>
    </r>
  </si>
  <si>
    <r>
      <rPr>
        <b/>
        <sz val="12"/>
        <rFont val="Arial"/>
        <family val="2"/>
      </rPr>
      <t>15.1. 241468 - PLACA DE SINALIZAÇÃO FOTOLUMINOSCENTE (UN)</t>
    </r>
  </si>
  <si>
    <r>
      <rPr>
        <sz val="12"/>
        <rFont val="Arial"/>
        <family val="2"/>
      </rPr>
      <t>D00467</t>
    </r>
  </si>
  <si>
    <r>
      <rPr>
        <sz val="12"/>
        <rFont val="Arial"/>
        <family val="2"/>
      </rPr>
      <t xml:space="preserve">Placa de sinalização fotoluminoscente </t>
    </r>
  </si>
  <si>
    <r>
      <rPr>
        <b/>
        <sz val="12"/>
        <rFont val="Arial"/>
        <family val="2"/>
      </rPr>
      <t>15.2. 201328 - EXTINTOR DE INCÊNDIO (PÓ QUÍMICO) - 12 KG (UN)</t>
    </r>
  </si>
  <si>
    <r>
      <rPr>
        <sz val="12"/>
        <rFont val="Arial"/>
        <family val="2"/>
      </rPr>
      <t>D00299</t>
    </r>
  </si>
  <si>
    <r>
      <rPr>
        <sz val="12"/>
        <rFont val="Arial"/>
        <family val="2"/>
      </rPr>
      <t xml:space="preserve">Extintor de incêndio (pó químico) - 12 kg </t>
    </r>
  </si>
  <si>
    <r>
      <rPr>
        <b/>
        <sz val="12"/>
        <rFont val="Arial"/>
        <family val="2"/>
      </rPr>
      <t>16.1. 190716 - BARRA EM AÇO - PNE (M)</t>
    </r>
  </si>
  <si>
    <r>
      <rPr>
        <sz val="12"/>
        <rFont val="Arial"/>
        <family val="2"/>
      </rPr>
      <t>D00335</t>
    </r>
  </si>
  <si>
    <r>
      <rPr>
        <sz val="12"/>
        <rFont val="Arial"/>
        <family val="2"/>
      </rPr>
      <t xml:space="preserve">Barra em aço inox - 1 1/4" </t>
    </r>
  </si>
  <si>
    <r>
      <rPr>
        <sz val="12"/>
        <rFont val="Arial"/>
        <family val="2"/>
      </rPr>
      <t>110141</t>
    </r>
  </si>
  <si>
    <r>
      <rPr>
        <sz val="12"/>
        <rFont val="Arial"/>
        <family val="2"/>
      </rPr>
      <t>Argamassa de cimento e areia 1:4</t>
    </r>
  </si>
  <si>
    <r>
      <rPr>
        <b/>
        <sz val="12"/>
        <rFont val="Arial"/>
        <family val="2"/>
      </rPr>
      <t>16.2. 270220 - LIMPEZA GERAL E ENTREGA DA OBRA (M2)</t>
    </r>
  </si>
  <si>
    <r>
      <rPr>
        <b/>
        <sz val="12"/>
        <rFont val="Arial"/>
        <family val="2"/>
      </rPr>
      <t>16.3. 260188 - MASTRO FO.GO. SOBRE BASE DE CONCRETO (CJ)</t>
    </r>
  </si>
  <si>
    <r>
      <rPr>
        <sz val="12"/>
        <rFont val="Arial"/>
        <family val="2"/>
      </rPr>
      <t>D00117</t>
    </r>
  </si>
  <si>
    <r>
      <rPr>
        <sz val="12"/>
        <rFont val="Arial"/>
        <family val="2"/>
      </rPr>
      <t xml:space="preserve">Mastro fo go h = 6m </t>
    </r>
  </si>
  <si>
    <r>
      <rPr>
        <sz val="12"/>
        <rFont val="Arial"/>
        <family val="2"/>
      </rPr>
      <t>050260</t>
    </r>
  </si>
  <si>
    <r>
      <rPr>
        <sz val="12"/>
        <rFont val="Arial"/>
        <family val="2"/>
      </rPr>
      <t>Concreto c/ seixo Fck= 18.0 MPA (incl. preparo e lançamento)</t>
    </r>
  </si>
  <si>
    <r>
      <rPr>
        <b/>
        <sz val="12"/>
        <rFont val="Arial"/>
        <family val="2"/>
      </rPr>
      <t>17.1.1. 260651 - MURETA EM ALVENARIA, REBOCADA E PINTADA 2 FACES (H=1.0m) (M)</t>
    </r>
  </si>
  <si>
    <r>
      <rPr>
        <sz val="12"/>
        <rFont val="Arial"/>
        <family val="2"/>
      </rPr>
      <t>010269</t>
    </r>
  </si>
  <si>
    <r>
      <rPr>
        <sz val="12"/>
        <rFont val="Arial"/>
        <family val="2"/>
      </rPr>
      <t>Locação planimetrica de linha</t>
    </r>
  </si>
  <si>
    <r>
      <rPr>
        <sz val="12"/>
        <rFont val="Arial"/>
        <family val="2"/>
      </rPr>
      <t>050267</t>
    </r>
  </si>
  <si>
    <r>
      <rPr>
        <sz val="12"/>
        <rFont val="Arial"/>
        <family val="2"/>
      </rPr>
      <t>Concreto armado Fck=18 MPA c/ forma mad. branca</t>
    </r>
  </si>
  <si>
    <r>
      <rPr>
        <sz val="12"/>
        <rFont val="Arial"/>
        <family val="2"/>
      </rPr>
      <t>150125</t>
    </r>
  </si>
  <si>
    <r>
      <rPr>
        <sz val="12"/>
        <rFont val="Arial"/>
        <family val="2"/>
      </rPr>
      <t>PVA externa sem superf. preparada</t>
    </r>
  </si>
  <si>
    <r>
      <rPr>
        <b/>
        <sz val="12"/>
        <rFont val="Arial"/>
        <family val="2"/>
      </rPr>
      <t>17.1.2. 261526 - CERCA COM MOURÃO EM CONCRETO E TELA DE ARAME GALVANIZADO h=2,0m (M)</t>
    </r>
  </si>
  <si>
    <r>
      <rPr>
        <sz val="12"/>
        <rFont val="Arial"/>
        <family val="2"/>
      </rPr>
      <t>D00255</t>
    </r>
  </si>
  <si>
    <r>
      <rPr>
        <sz val="12"/>
        <rFont val="Arial"/>
        <family val="2"/>
      </rPr>
      <t xml:space="preserve">Tela alambrado arame galvanizado fio 12 # 2" </t>
    </r>
  </si>
  <si>
    <r>
      <rPr>
        <sz val="12"/>
        <rFont val="Arial"/>
        <family val="2"/>
      </rPr>
      <t>D00213</t>
    </r>
  </si>
  <si>
    <r>
      <rPr>
        <sz val="12"/>
        <rFont val="Arial"/>
        <family val="2"/>
      </rPr>
      <t xml:space="preserve">Mourão em concreto 10x10cm, h=2,80m (ponta reta) </t>
    </r>
  </si>
  <si>
    <r>
      <rPr>
        <sz val="12"/>
        <rFont val="Arial"/>
        <family val="2"/>
      </rPr>
      <t>050196</t>
    </r>
  </si>
  <si>
    <r>
      <rPr>
        <sz val="12"/>
        <rFont val="Arial"/>
        <family val="2"/>
      </rPr>
      <t>Concreto ciclópico c/ pedra preta</t>
    </r>
  </si>
  <si>
    <t>14.4. 00007198 - TELHA DE FIBROCIMENTO ONDULADA E = 8 MM, DE 3,66 X 1,10 M (SEM AMIANTO) (M2)</t>
  </si>
  <si>
    <t>PARAFUSO ZINCADO ROSCA SOBERBA, CABECA SEXTAVADA, 5/16 " X 110 MM, PARA FIXACAO DE TELHA EM MADEIRA</t>
  </si>
  <si>
    <t>00004299</t>
  </si>
  <si>
    <t>00007198</t>
  </si>
  <si>
    <t>CARPINTEIRO COM ENCARGOS COMPLEMENTARES</t>
  </si>
  <si>
    <t>TOTAL SERVIÇO:</t>
  </si>
  <si>
    <t>Prazo de execução: 120 (dias)</t>
  </si>
  <si>
    <t>Valor da proposta: (Trezentos e Cinquenta e Um mil e quinhentos e oitenta e dois reais e noventa e quatro centavos)</t>
  </si>
  <si>
    <t>Itaituba – Pará, 25 de março de 2020</t>
  </si>
  <si>
    <t>Itaituba – Pará, 25 de março de 2020.</t>
  </si>
  <si>
    <t>ANEXO II A - CRONOGRAMA FÍSICO - FINANCEIRO (LOTE I)</t>
  </si>
  <si>
    <t>COMPOSIÇÃO UNITÁRIA (LOTE I)</t>
  </si>
  <si>
    <t>COMPOSIÇÃO DA TAXA DE BENEFÍCIOS E DESPESAS INDIRETAS (BDI) - OBRA (LOTE I)</t>
  </si>
  <si>
    <t>Cálculo dos Encargos Sociais (LOTE I)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</si>
</sst>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\-#,##0.00\ ;&quot; -&quot;#\ ;@\ "/>
    <numFmt numFmtId="175" formatCode="_-* #,##0.00_-;\-* #,##0.00_-;_-* \-??_-;_-@_-"/>
    <numFmt numFmtId="176" formatCode="#,##0.00;[Red]#,##0.00"/>
    <numFmt numFmtId="177" formatCode="_(&quot;R$ &quot;* #,##0.00_);_(&quot;R$ &quot;* \(#,##0.00\);_(&quot;R$ &quot;* \-??_);_(@_)"/>
    <numFmt numFmtId="178" formatCode="_(* #,##0.00_);_(* \(#,##0.00\);_(* \-??_);_(@_)"/>
    <numFmt numFmtId="179" formatCode="0.0000"/>
    <numFmt numFmtId="180" formatCode="&quot;R$&quot;#,##0.00"/>
    <numFmt numFmtId="181" formatCode="_-&quot;R$ &quot;* #,##0.00_-;&quot;-R$ &quot;* #,##0.00_-;_-&quot;R$ &quot;* \-??_-;_-@_-"/>
    <numFmt numFmtId="182" formatCode="_-[$R$-416]* #,##0.00_-;\-[$R$-416]* #,##0.00_-;_-[$R$-416]* &quot;-&quot;??_-;_-@_-"/>
    <numFmt numFmtId="183" formatCode="0.0%"/>
    <numFmt numFmtId="184" formatCode="0.000%"/>
    <numFmt numFmtId="185" formatCode="0.00000"/>
    <numFmt numFmtId="186" formatCode="0.00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#,##0.0000"/>
    <numFmt numFmtId="192" formatCode="#,##0.000"/>
    <numFmt numFmtId="193" formatCode="#,##0.0"/>
    <numFmt numFmtId="194" formatCode="0.000000000000000"/>
    <numFmt numFmtId="195" formatCode="#,##0.0\ ;\-#,##0.0\ ;&quot; -&quot;#\ ;@\ "/>
    <numFmt numFmtId="196" formatCode="#,##0.00\ ;\-#,##0.00\ ;&quot; -&quot;#.0\ ;@\ "/>
    <numFmt numFmtId="197" formatCode="_(* #,##0.00000_);_(* \(#,##0.00000\);_(* &quot;-&quot;??_);_(@_)"/>
    <numFmt numFmtId="198" formatCode="[$-416]dddd\,\ d&quot; de &quot;mmmm&quot; de &quot;yyyy"/>
    <numFmt numFmtId="199" formatCode="#,##0.00000"/>
    <numFmt numFmtId="200" formatCode="&quot;R$&quot;\ #,##0.00"/>
    <numFmt numFmtId="201" formatCode="#,##0.000\ ;\-#,##0.000\ ;&quot; -&quot;#.0\ ;@\ "/>
    <numFmt numFmtId="202" formatCode="#,##0.0000\ ;\-#,##0.0000\ ;&quot; -&quot;#.00\ ;@\ "/>
    <numFmt numFmtId="203" formatCode="#,##0.00000\ ;\-#,##0.00000\ ;&quot; -&quot;#.000\ ;@\ "/>
    <numFmt numFmtId="204" formatCode="#,##0\ ;\-#,##0\ ;&quot; -&quot;#\ ;@\ "/>
    <numFmt numFmtId="205" formatCode="#,##0.0\ ;\-#,##0.0\ ;&quot; -&quot;#.0\ ;@\ "/>
    <numFmt numFmtId="206" formatCode="#,##0.00\ ;\-#,##0.00\ ;&quot; -&quot;#.00\ ;@\ "/>
    <numFmt numFmtId="207" formatCode="#0.00000000"/>
    <numFmt numFmtId="208" formatCode="#0.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0"/>
      <color indexed="8"/>
      <name val="A"/>
      <family val="0"/>
    </font>
    <font>
      <b/>
      <sz val="12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"/>
      <family val="0"/>
    </font>
    <font>
      <b/>
      <sz val="11"/>
      <color theme="1"/>
      <name val="Times New Roman"/>
      <family val="1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18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81" fontId="1" fillId="0" borderId="0" applyFill="0" applyBorder="0" applyAlignment="0" applyProtection="0"/>
    <xf numFmtId="172" fontId="0" fillId="0" borderId="0" applyFont="0" applyFill="0" applyBorder="0" applyAlignment="0" applyProtection="0"/>
    <xf numFmtId="181" fontId="1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2" borderId="5" applyNumberFormat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4" fontId="1" fillId="0" borderId="0">
      <alignment/>
      <protection/>
    </xf>
    <xf numFmtId="175" fontId="1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57" applyBorder="1" applyAlignment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0" xfId="57" applyBorder="1">
      <alignment/>
      <protection/>
    </xf>
    <xf numFmtId="0" fontId="1" fillId="0" borderId="11" xfId="57" applyBorder="1">
      <alignment/>
      <protection/>
    </xf>
    <xf numFmtId="0" fontId="26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7" fillId="0" borderId="14" xfId="57" applyFont="1" applyBorder="1" applyAlignment="1">
      <alignment horizontal="center" vertical="center"/>
      <protection/>
    </xf>
    <xf numFmtId="0" fontId="26" fillId="0" borderId="15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left" vertical="center" indent="1"/>
      <protection/>
    </xf>
    <xf numFmtId="0" fontId="26" fillId="0" borderId="15" xfId="57" applyFont="1" applyBorder="1" applyAlignment="1">
      <alignment vertical="center"/>
      <protection/>
    </xf>
    <xf numFmtId="0" fontId="22" fillId="0" borderId="15" xfId="57" applyFont="1" applyBorder="1" applyAlignment="1">
      <alignment horizontal="left" vertical="center" indent="1"/>
      <protection/>
    </xf>
    <xf numFmtId="39" fontId="26" fillId="0" borderId="15" xfId="88" applyNumberFormat="1" applyFont="1" applyBorder="1" applyAlignment="1">
      <alignment horizontal="center" vertical="center"/>
    </xf>
    <xf numFmtId="0" fontId="28" fillId="0" borderId="0" xfId="57" applyFont="1">
      <alignment/>
      <protection/>
    </xf>
    <xf numFmtId="39" fontId="26" fillId="0" borderId="15" xfId="88" applyNumberFormat="1" applyFont="1" applyBorder="1" applyAlignment="1">
      <alignment horizontal="center" vertical="center" wrapText="1"/>
    </xf>
    <xf numFmtId="39" fontId="26" fillId="0" borderId="12" xfId="88" applyNumberFormat="1" applyFont="1" applyBorder="1" applyAlignment="1">
      <alignment horizontal="center" vertical="center"/>
    </xf>
    <xf numFmtId="0" fontId="1" fillId="0" borderId="14" xfId="57" applyBorder="1">
      <alignment/>
      <protection/>
    </xf>
    <xf numFmtId="0" fontId="22" fillId="0" borderId="15" xfId="57" applyFont="1" applyFill="1" applyBorder="1" applyAlignment="1">
      <alignment horizontal="left" vertical="center" indent="1"/>
      <protection/>
    </xf>
    <xf numFmtId="39" fontId="26" fillId="0" borderId="12" xfId="57" applyNumberFormat="1" applyFont="1" applyBorder="1" applyAlignment="1">
      <alignment horizontal="center" vertical="center"/>
      <protection/>
    </xf>
    <xf numFmtId="10" fontId="29" fillId="0" borderId="12" xfId="67" applyNumberFormat="1" applyFont="1" applyBorder="1" applyAlignment="1">
      <alignment horizontal="center" vertical="center"/>
    </xf>
    <xf numFmtId="0" fontId="24" fillId="0" borderId="0" xfId="57" applyFont="1">
      <alignment/>
      <protection/>
    </xf>
    <xf numFmtId="0" fontId="26" fillId="0" borderId="0" xfId="57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43" fontId="31" fillId="0" borderId="0" xfId="0" applyNumberFormat="1" applyFont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Border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Alignment="1">
      <alignment/>
    </xf>
    <xf numFmtId="0" fontId="35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39" fontId="31" fillId="0" borderId="12" xfId="87" applyNumberFormat="1" applyFont="1" applyFill="1" applyBorder="1" applyAlignment="1">
      <alignment horizontal="right" vertical="center"/>
      <protection/>
    </xf>
    <xf numFmtId="4" fontId="31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4" fontId="57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0" xfId="64" applyFont="1" applyFill="1" applyBorder="1" applyAlignment="1" applyProtection="1">
      <alignment vertical="top"/>
      <protection/>
    </xf>
    <xf numFmtId="0" fontId="37" fillId="19" borderId="0" xfId="5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/>
    </xf>
    <xf numFmtId="0" fontId="57" fillId="19" borderId="12" xfId="55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7" fillId="19" borderId="0" xfId="56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34" fillId="0" borderId="0" xfId="0" applyNumberFormat="1" applyFont="1" applyBorder="1" applyAlignment="1">
      <alignment/>
    </xf>
    <xf numFmtId="4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wrapText="1"/>
    </xf>
    <xf numFmtId="0" fontId="38" fillId="19" borderId="0" xfId="56" applyFont="1" applyFill="1" applyBorder="1" applyAlignment="1">
      <alignment horizontal="left" vertical="center"/>
      <protection/>
    </xf>
    <xf numFmtId="0" fontId="30" fillId="20" borderId="12" xfId="0" applyFont="1" applyFill="1" applyBorder="1" applyAlignment="1">
      <alignment horizontal="center" vertical="center" wrapText="1"/>
    </xf>
    <xf numFmtId="0" fontId="57" fillId="0" borderId="12" xfId="55" applyFont="1" applyBorder="1" applyAlignment="1">
      <alignment horizontal="center" vertical="center" wrapText="1"/>
      <protection/>
    </xf>
    <xf numFmtId="2" fontId="57" fillId="0" borderId="12" xfId="55" applyNumberFormat="1" applyFont="1" applyBorder="1" applyAlignment="1">
      <alignment horizontal="center" vertical="center" wrapText="1"/>
      <protection/>
    </xf>
    <xf numFmtId="4" fontId="31" fillId="0" borderId="12" xfId="55" applyNumberFormat="1" applyFont="1" applyFill="1" applyBorder="1" applyAlignment="1">
      <alignment horizontal="right" vertical="center"/>
      <protection/>
    </xf>
    <xf numFmtId="2" fontId="57" fillId="0" borderId="12" xfId="55" applyNumberFormat="1" applyFont="1" applyFill="1" applyBorder="1" applyAlignment="1">
      <alignment horizontal="center" vertical="center" wrapText="1"/>
      <protection/>
    </xf>
    <xf numFmtId="2" fontId="31" fillId="0" borderId="12" xfId="0" applyNumberFormat="1" applyFont="1" applyFill="1" applyBorder="1" applyAlignment="1">
      <alignment horizontal="center" vertical="center" wrapText="1"/>
    </xf>
    <xf numFmtId="0" fontId="58" fillId="20" borderId="12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horizontal="center" vertical="center" wrapText="1"/>
    </xf>
    <xf numFmtId="4" fontId="57" fillId="0" borderId="12" xfId="0" applyNumberFormat="1" applyFont="1" applyFill="1" applyBorder="1" applyAlignment="1">
      <alignment horizontal="right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0" fontId="58" fillId="2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8" fillId="0" borderId="0" xfId="64" applyFont="1" applyFill="1" applyBorder="1" applyAlignment="1" applyProtection="1">
      <alignment vertical="top" wrapText="1"/>
      <protection/>
    </xf>
    <xf numFmtId="0" fontId="59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right" wrapText="1"/>
    </xf>
    <xf numFmtId="0" fontId="0" fillId="19" borderId="0" xfId="56" applyFont="1" applyFill="1" applyBorder="1" applyAlignment="1">
      <alignment horizontal="left" vertical="center"/>
      <protection/>
    </xf>
    <xf numFmtId="10" fontId="58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1" fillId="0" borderId="17" xfId="63" applyNumberFormat="1" applyFont="1" applyFill="1" applyBorder="1" applyAlignment="1">
      <alignment horizontal="center"/>
      <protection/>
    </xf>
    <xf numFmtId="173" fontId="41" fillId="0" borderId="18" xfId="94" applyFont="1" applyFill="1" applyBorder="1" applyAlignment="1">
      <alignment horizontal="center"/>
    </xf>
    <xf numFmtId="180" fontId="41" fillId="0" borderId="17" xfId="63" applyNumberFormat="1" applyFont="1" applyFill="1" applyBorder="1" applyAlignment="1">
      <alignment horizontal="center"/>
      <protection/>
    </xf>
    <xf numFmtId="0" fontId="41" fillId="0" borderId="17" xfId="63" applyFont="1" applyFill="1" applyBorder="1" applyAlignment="1">
      <alignment horizontal="center"/>
      <protection/>
    </xf>
    <xf numFmtId="173" fontId="60" fillId="0" borderId="12" xfId="89" applyFont="1" applyFill="1" applyBorder="1" applyAlignment="1">
      <alignment/>
    </xf>
    <xf numFmtId="0" fontId="0" fillId="0" borderId="12" xfId="0" applyBorder="1" applyAlignment="1">
      <alignment/>
    </xf>
    <xf numFmtId="174" fontId="40" fillId="0" borderId="12" xfId="87" applyFont="1" applyBorder="1">
      <alignment/>
      <protection/>
    </xf>
    <xf numFmtId="10" fontId="41" fillId="0" borderId="12" xfId="0" applyNumberFormat="1" applyFont="1" applyBorder="1" applyAlignment="1">
      <alignment/>
    </xf>
    <xf numFmtId="10" fontId="41" fillId="0" borderId="12" xfId="66" applyNumberFormat="1" applyFont="1" applyBorder="1" applyAlignment="1">
      <alignment/>
    </xf>
    <xf numFmtId="0" fontId="41" fillId="0" borderId="12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2" fillId="20" borderId="16" xfId="0" applyFont="1" applyFill="1" applyBorder="1" applyAlignment="1">
      <alignment horizontal="center" vertical="center" wrapText="1"/>
    </xf>
    <xf numFmtId="180" fontId="58" fillId="2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41" fillId="0" borderId="16" xfId="63" applyNumberFormat="1" applyFont="1" applyFill="1" applyBorder="1" applyAlignment="1">
      <alignment horizontal="center"/>
      <protection/>
    </xf>
    <xf numFmtId="173" fontId="41" fillId="0" borderId="16" xfId="94" applyFont="1" applyFill="1" applyBorder="1" applyAlignment="1">
      <alignment horizontal="center"/>
    </xf>
    <xf numFmtId="180" fontId="41" fillId="0" borderId="16" xfId="63" applyNumberFormat="1" applyFont="1" applyFill="1" applyBorder="1" applyAlignment="1">
      <alignment horizontal="center"/>
      <protection/>
    </xf>
    <xf numFmtId="0" fontId="41" fillId="0" borderId="16" xfId="63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32" fillId="0" borderId="0" xfId="0" applyFont="1" applyBorder="1" applyAlignment="1">
      <alignment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4" fontId="57" fillId="0" borderId="25" xfId="0" applyNumberFormat="1" applyFont="1" applyFill="1" applyBorder="1" applyAlignment="1">
      <alignment horizontal="center" vertical="center" wrapText="1"/>
    </xf>
    <xf numFmtId="4" fontId="57" fillId="0" borderId="25" xfId="0" applyNumberFormat="1" applyFont="1" applyFill="1" applyBorder="1" applyAlignment="1">
      <alignment horizontal="right" vertical="center" wrapText="1"/>
    </xf>
    <xf numFmtId="10" fontId="58" fillId="0" borderId="25" xfId="0" applyNumberFormat="1" applyFont="1" applyFill="1" applyBorder="1" applyAlignment="1">
      <alignment horizontal="center" vertical="center"/>
    </xf>
    <xf numFmtId="39" fontId="31" fillId="0" borderId="25" xfId="87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74" fontId="40" fillId="0" borderId="0" xfId="87" applyFont="1" applyBorder="1">
      <alignment/>
      <protection/>
    </xf>
    <xf numFmtId="10" fontId="41" fillId="0" borderId="0" xfId="0" applyNumberFormat="1" applyFont="1" applyBorder="1" applyAlignment="1">
      <alignment/>
    </xf>
    <xf numFmtId="173" fontId="60" fillId="0" borderId="0" xfId="89" applyFont="1" applyFill="1" applyBorder="1" applyAlignment="1">
      <alignment/>
    </xf>
    <xf numFmtId="10" fontId="41" fillId="0" borderId="0" xfId="66" applyNumberFormat="1" applyFont="1" applyBorder="1" applyAlignment="1">
      <alignment/>
    </xf>
    <xf numFmtId="0" fontId="41" fillId="0" borderId="0" xfId="0" applyFont="1" applyBorder="1" applyAlignment="1">
      <alignment/>
    </xf>
    <xf numFmtId="39" fontId="31" fillId="0" borderId="15" xfId="87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" fontId="32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0" fontId="26" fillId="0" borderId="0" xfId="0" applyFont="1" applyBorder="1" applyAlignment="1">
      <alignment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26" fillId="0" borderId="0" xfId="64" applyFont="1" applyFill="1" applyBorder="1" applyAlignment="1" applyProtection="1">
      <alignment vertical="top" wrapText="1"/>
      <protection/>
    </xf>
    <xf numFmtId="4" fontId="37" fillId="0" borderId="0" xfId="0" applyNumberFormat="1" applyFont="1" applyBorder="1" applyAlignment="1">
      <alignment horizontal="center"/>
    </xf>
    <xf numFmtId="182" fontId="37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" fontId="37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justify" vertical="center"/>
    </xf>
    <xf numFmtId="0" fontId="26" fillId="0" borderId="0" xfId="64" applyFont="1" applyFill="1" applyBorder="1" applyAlignment="1" applyProtection="1">
      <alignment horizontal="center" vertical="top"/>
      <protection/>
    </xf>
    <xf numFmtId="0" fontId="29" fillId="0" borderId="0" xfId="0" applyFont="1" applyBorder="1" applyAlignment="1">
      <alignment horizontal="center" vertical="center"/>
    </xf>
    <xf numFmtId="0" fontId="62" fillId="0" borderId="0" xfId="57" applyFont="1" applyFill="1" applyBorder="1" applyAlignment="1">
      <alignment horizontal="center" vertical="center" wrapText="1"/>
      <protection/>
    </xf>
    <xf numFmtId="173" fontId="36" fillId="0" borderId="0" xfId="87" applyNumberFormat="1" applyFont="1" applyFill="1" applyBorder="1" applyAlignment="1">
      <alignment horizontal="center"/>
      <protection/>
    </xf>
    <xf numFmtId="10" fontId="0" fillId="0" borderId="0" xfId="66" applyNumberFormat="1" applyFill="1" applyBorder="1" applyAlignment="1">
      <alignment horizontal="center" vertical="center" wrapText="1"/>
    </xf>
    <xf numFmtId="10" fontId="0" fillId="0" borderId="0" xfId="66" applyNumberForma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0" fillId="0" borderId="0" xfId="66" applyNumberFormat="1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 horizontal="center"/>
    </xf>
    <xf numFmtId="0" fontId="37" fillId="0" borderId="0" xfId="57" applyFont="1" applyBorder="1">
      <alignment/>
      <protection/>
    </xf>
    <xf numFmtId="10" fontId="37" fillId="0" borderId="0" xfId="66" applyNumberFormat="1" applyFont="1" applyBorder="1" applyAlignment="1">
      <alignment/>
    </xf>
    <xf numFmtId="173" fontId="44" fillId="0" borderId="12" xfId="87" applyNumberFormat="1" applyFont="1" applyFill="1" applyBorder="1" applyAlignment="1">
      <alignment horizontal="center" vertical="center"/>
      <protection/>
    </xf>
    <xf numFmtId="10" fontId="37" fillId="0" borderId="12" xfId="66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wrapText="1"/>
    </xf>
    <xf numFmtId="10" fontId="37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5" fillId="0" borderId="12" xfId="0" applyFont="1" applyFill="1" applyBorder="1" applyAlignment="1">
      <alignment horizontal="left" vertical="center" wrapText="1"/>
    </xf>
    <xf numFmtId="10" fontId="37" fillId="0" borderId="12" xfId="66" applyNumberFormat="1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10" fontId="26" fillId="0" borderId="12" xfId="66" applyNumberFormat="1" applyFont="1" applyFill="1" applyBorder="1" applyAlignment="1">
      <alignment horizontal="right"/>
    </xf>
    <xf numFmtId="0" fontId="37" fillId="0" borderId="0" xfId="57" applyFont="1" applyFill="1" applyBorder="1" applyAlignment="1">
      <alignment horizontal="left" vertical="center" indent="1"/>
      <protection/>
    </xf>
    <xf numFmtId="10" fontId="37" fillId="0" borderId="0" xfId="66" applyNumberFormat="1" applyFont="1" applyBorder="1" applyAlignment="1">
      <alignment horizontal="center" vertical="center"/>
    </xf>
    <xf numFmtId="0" fontId="46" fillId="0" borderId="0" xfId="57" applyFont="1" applyBorder="1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37" fillId="0" borderId="12" xfId="0" applyFont="1" applyBorder="1" applyAlignment="1">
      <alignment/>
    </xf>
    <xf numFmtId="0" fontId="0" fillId="0" borderId="12" xfId="0" applyFont="1" applyBorder="1" applyAlignment="1">
      <alignment/>
    </xf>
    <xf numFmtId="191" fontId="26" fillId="0" borderId="1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44" fontId="37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4" fontId="26" fillId="0" borderId="1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4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0" fontId="37" fillId="0" borderId="12" xfId="66" applyNumberFormat="1" applyFont="1" applyBorder="1" applyAlignment="1">
      <alignment horizontal="center" vertical="center"/>
    </xf>
    <xf numFmtId="10" fontId="37" fillId="0" borderId="12" xfId="0" applyNumberFormat="1" applyFont="1" applyBorder="1" applyAlignment="1">
      <alignment horizontal="center" vertical="center"/>
    </xf>
    <xf numFmtId="10" fontId="26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wrapText="1"/>
    </xf>
    <xf numFmtId="191" fontId="37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4" fontId="37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left" wrapText="1"/>
    </xf>
    <xf numFmtId="191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9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10" fontId="63" fillId="0" borderId="12" xfId="0" applyNumberFormat="1" applyFont="1" applyFill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justify" vertical="center" wrapText="1"/>
    </xf>
    <xf numFmtId="4" fontId="64" fillId="0" borderId="2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64" fillId="0" borderId="27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43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7" fillId="0" borderId="0" xfId="0" applyNumberFormat="1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65" fillId="21" borderId="27" xfId="0" applyFont="1" applyFill="1" applyBorder="1" applyAlignment="1">
      <alignment horizontal="left" vertical="center" wrapText="1"/>
    </xf>
    <xf numFmtId="0" fontId="65" fillId="21" borderId="27" xfId="0" applyFont="1" applyFill="1" applyBorder="1" applyAlignment="1" applyProtection="1">
      <alignment vertical="center" wrapText="1"/>
      <protection locked="0"/>
    </xf>
    <xf numFmtId="0" fontId="65" fillId="21" borderId="27" xfId="0" applyFont="1" applyFill="1" applyBorder="1" applyAlignment="1">
      <alignment vertical="center" wrapText="1"/>
    </xf>
    <xf numFmtId="180" fontId="63" fillId="21" borderId="12" xfId="0" applyNumberFormat="1" applyFont="1" applyFill="1" applyBorder="1" applyAlignment="1">
      <alignment vertical="center" wrapText="1"/>
    </xf>
    <xf numFmtId="10" fontId="63" fillId="21" borderId="12" xfId="0" applyNumberFormat="1" applyFont="1" applyFill="1" applyBorder="1" applyAlignment="1">
      <alignment horizontal="center" vertical="center"/>
    </xf>
    <xf numFmtId="0" fontId="65" fillId="22" borderId="27" xfId="0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justify" vertical="top" wrapText="1"/>
    </xf>
    <xf numFmtId="207" fontId="64" fillId="0" borderId="27" xfId="0" applyNumberFormat="1" applyFont="1" applyBorder="1" applyAlignment="1">
      <alignment horizontal="right" vertical="top" wrapText="1"/>
    </xf>
    <xf numFmtId="0" fontId="37" fillId="0" borderId="0" xfId="0" applyFont="1" applyAlignment="1" applyProtection="1">
      <alignment wrapText="1"/>
      <protection locked="0"/>
    </xf>
    <xf numFmtId="0" fontId="37" fillId="0" borderId="27" xfId="0" applyFont="1" applyBorder="1" applyAlignment="1">
      <alignment horizontal="justify" vertical="top" wrapText="1"/>
    </xf>
    <xf numFmtId="0" fontId="64" fillId="0" borderId="27" xfId="0" applyFont="1" applyBorder="1" applyAlignment="1" quotePrefix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justify" vertical="top" wrapText="1"/>
    </xf>
    <xf numFmtId="9" fontId="26" fillId="0" borderId="12" xfId="66" applyFont="1" applyBorder="1" applyAlignment="1">
      <alignment horizontal="center" vertical="center"/>
    </xf>
    <xf numFmtId="200" fontId="26" fillId="0" borderId="12" xfId="0" applyNumberFormat="1" applyFont="1" applyBorder="1" applyAlignment="1">
      <alignment horizontal="center" vertical="center"/>
    </xf>
    <xf numFmtId="200" fontId="29" fillId="0" borderId="12" xfId="0" applyNumberFormat="1" applyFont="1" applyBorder="1" applyAlignment="1">
      <alignment vertical="center"/>
    </xf>
    <xf numFmtId="200" fontId="64" fillId="0" borderId="27" xfId="0" applyNumberFormat="1" applyFont="1" applyBorder="1" applyAlignment="1">
      <alignment horizontal="right" vertical="center" wrapText="1"/>
    </xf>
    <xf numFmtId="200" fontId="65" fillId="21" borderId="27" xfId="0" applyNumberFormat="1" applyFont="1" applyFill="1" applyBorder="1" applyAlignment="1" applyProtection="1">
      <alignment vertical="center" wrapText="1"/>
      <protection locked="0"/>
    </xf>
    <xf numFmtId="200" fontId="37" fillId="0" borderId="12" xfId="87" applyNumberFormat="1" applyFont="1" applyFill="1" applyBorder="1" applyAlignment="1">
      <alignment horizontal="right" vertical="center"/>
      <protection/>
    </xf>
    <xf numFmtId="200" fontId="37" fillId="21" borderId="12" xfId="87" applyNumberFormat="1" applyFont="1" applyFill="1" applyBorder="1" applyAlignment="1">
      <alignment horizontal="right" vertical="center"/>
      <protection/>
    </xf>
    <xf numFmtId="200" fontId="63" fillId="21" borderId="12" xfId="0" applyNumberFormat="1" applyFont="1" applyFill="1" applyBorder="1" applyAlignment="1">
      <alignment vertical="center" wrapText="1"/>
    </xf>
    <xf numFmtId="200" fontId="37" fillId="0" borderId="12" xfId="0" applyNumberFormat="1" applyFont="1" applyBorder="1" applyAlignment="1">
      <alignment horizontal="center" vertical="center"/>
    </xf>
    <xf numFmtId="200" fontId="65" fillId="22" borderId="27" xfId="0" applyNumberFormat="1" applyFont="1" applyFill="1" applyBorder="1" applyAlignment="1">
      <alignment horizontal="center" vertical="center" wrapText="1"/>
    </xf>
    <xf numFmtId="200" fontId="64" fillId="0" borderId="27" xfId="0" applyNumberFormat="1" applyFont="1" applyBorder="1" applyAlignment="1">
      <alignment horizontal="right" vertical="top" wrapText="1"/>
    </xf>
    <xf numFmtId="200" fontId="65" fillId="0" borderId="27" xfId="0" applyNumberFormat="1" applyFont="1" applyBorder="1" applyAlignment="1">
      <alignment horizontal="right" vertical="top" wrapText="1"/>
    </xf>
    <xf numFmtId="200" fontId="65" fillId="0" borderId="27" xfId="0" applyNumberFormat="1" applyFont="1" applyBorder="1" applyAlignment="1">
      <alignment horizontal="right" vertical="center" wrapText="1"/>
    </xf>
    <xf numFmtId="200" fontId="37" fillId="0" borderId="0" xfId="0" applyNumberFormat="1" applyFont="1" applyAlignment="1" applyProtection="1">
      <alignment wrapText="1"/>
      <protection locked="0"/>
    </xf>
    <xf numFmtId="0" fontId="42" fillId="0" borderId="0" xfId="57" applyFont="1">
      <alignment/>
      <protection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42" fillId="0" borderId="0" xfId="57" applyFont="1" applyBorder="1">
      <alignment/>
      <protection/>
    </xf>
    <xf numFmtId="200" fontId="37" fillId="0" borderId="0" xfId="0" applyNumberFormat="1" applyFont="1" applyBorder="1" applyAlignment="1">
      <alignment vertical="center"/>
    </xf>
    <xf numFmtId="200" fontId="37" fillId="0" borderId="11" xfId="0" applyNumberFormat="1" applyFont="1" applyBorder="1" applyAlignment="1">
      <alignment vertical="center"/>
    </xf>
    <xf numFmtId="0" fontId="26" fillId="0" borderId="10" xfId="57" applyFont="1" applyBorder="1" applyAlignment="1">
      <alignment vertical="center" wrapText="1"/>
      <protection/>
    </xf>
    <xf numFmtId="0" fontId="26" fillId="0" borderId="0" xfId="57" applyFont="1" applyBorder="1" applyAlignment="1">
      <alignment vertical="center" wrapText="1"/>
      <protection/>
    </xf>
    <xf numFmtId="200" fontId="26" fillId="0" borderId="0" xfId="57" applyNumberFormat="1" applyFont="1" applyBorder="1" applyAlignment="1">
      <alignment vertical="center" wrapText="1"/>
      <protection/>
    </xf>
    <xf numFmtId="200" fontId="42" fillId="0" borderId="11" xfId="57" applyNumberFormat="1" applyFont="1" applyBorder="1" applyAlignment="1">
      <alignment vertical="center"/>
      <protection/>
    </xf>
    <xf numFmtId="200" fontId="26" fillId="0" borderId="0" xfId="0" applyNumberFormat="1" applyFont="1" applyBorder="1" applyAlignment="1">
      <alignment horizontal="center" vertical="center" wrapText="1"/>
    </xf>
    <xf numFmtId="200" fontId="42" fillId="0" borderId="0" xfId="57" applyNumberFormat="1" applyFont="1" applyAlignment="1">
      <alignment vertical="center"/>
      <protection/>
    </xf>
    <xf numFmtId="0" fontId="42" fillId="0" borderId="0" xfId="57" applyFont="1" applyBorder="1" applyAlignment="1">
      <alignment vertical="center" wrapText="1"/>
      <protection/>
    </xf>
    <xf numFmtId="0" fontId="42" fillId="0" borderId="0" xfId="57" applyFont="1" applyBorder="1" applyAlignment="1">
      <alignment wrapText="1"/>
      <protection/>
    </xf>
    <xf numFmtId="0" fontId="42" fillId="0" borderId="0" xfId="57" applyFont="1" applyBorder="1" applyAlignment="1">
      <alignment horizontal="center" vertical="center" wrapText="1"/>
      <protection/>
    </xf>
    <xf numFmtId="200" fontId="42" fillId="0" borderId="0" xfId="57" applyNumberFormat="1" applyFont="1" applyBorder="1" applyAlignment="1">
      <alignment vertical="center" wrapText="1"/>
      <protection/>
    </xf>
    <xf numFmtId="200" fontId="42" fillId="0" borderId="0" xfId="57" applyNumberFormat="1" applyFont="1" applyBorder="1" applyAlignment="1">
      <alignment vertical="center"/>
      <protection/>
    </xf>
    <xf numFmtId="0" fontId="42" fillId="0" borderId="12" xfId="57" applyFont="1" applyBorder="1" applyAlignment="1">
      <alignment vertical="center" wrapText="1"/>
      <protection/>
    </xf>
    <xf numFmtId="0" fontId="42" fillId="0" borderId="12" xfId="57" applyFont="1" applyBorder="1" applyAlignment="1">
      <alignment wrapText="1"/>
      <protection/>
    </xf>
    <xf numFmtId="0" fontId="42" fillId="0" borderId="12" xfId="57" applyFont="1" applyBorder="1" applyAlignment="1">
      <alignment horizontal="center" vertical="center" wrapText="1"/>
      <protection/>
    </xf>
    <xf numFmtId="200" fontId="42" fillId="0" borderId="12" xfId="57" applyNumberFormat="1" applyFont="1" applyBorder="1" applyAlignment="1">
      <alignment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center" wrapText="1"/>
      <protection locked="0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26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20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left" vertical="center" wrapText="1"/>
    </xf>
    <xf numFmtId="0" fontId="58" fillId="20" borderId="12" xfId="0" applyFont="1" applyFill="1" applyBorder="1" applyAlignment="1">
      <alignment horizontal="left" vertical="center" wrapText="1"/>
    </xf>
    <xf numFmtId="0" fontId="30" fillId="20" borderId="12" xfId="0" applyFont="1" applyFill="1" applyBorder="1" applyAlignment="1">
      <alignment horizontal="left" vertical="center" wrapText="1"/>
    </xf>
    <xf numFmtId="0" fontId="58" fillId="20" borderId="12" xfId="55" applyFont="1" applyFill="1" applyBorder="1" applyAlignment="1">
      <alignment horizontal="left" vertical="center" wrapText="1"/>
      <protection/>
    </xf>
    <xf numFmtId="0" fontId="41" fillId="0" borderId="33" xfId="63" applyFont="1" applyFill="1" applyBorder="1" applyAlignment="1">
      <alignment horizontal="center"/>
      <protection/>
    </xf>
    <xf numFmtId="0" fontId="41" fillId="0" borderId="18" xfId="63" applyFont="1" applyFill="1" applyBorder="1" applyAlignment="1">
      <alignment horizontal="center"/>
      <protection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wrapText="1"/>
    </xf>
    <xf numFmtId="10" fontId="0" fillId="0" borderId="0" xfId="66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66" applyBorder="1" applyAlignment="1">
      <alignment horizontal="center" vertical="center"/>
    </xf>
    <xf numFmtId="0" fontId="37" fillId="19" borderId="38" xfId="0" applyFont="1" applyFill="1" applyBorder="1" applyAlignment="1">
      <alignment horizontal="center" vertical="center" wrapText="1"/>
    </xf>
    <xf numFmtId="0" fontId="37" fillId="19" borderId="16" xfId="0" applyFont="1" applyFill="1" applyBorder="1" applyAlignment="1">
      <alignment horizontal="center" vertical="center" wrapText="1"/>
    </xf>
    <xf numFmtId="0" fontId="37" fillId="19" borderId="28" xfId="0" applyFont="1" applyFill="1" applyBorder="1" applyAlignment="1">
      <alignment horizontal="left" vertical="center" wrapText="1"/>
    </xf>
    <xf numFmtId="0" fontId="37" fillId="19" borderId="3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64" applyFont="1" applyFill="1" applyBorder="1" applyAlignment="1" applyProtection="1">
      <alignment horizontal="left" vertical="top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206" fontId="42" fillId="0" borderId="12" xfId="87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0" fontId="37" fillId="0" borderId="38" xfId="0" applyNumberFormat="1" applyFont="1" applyBorder="1" applyAlignment="1">
      <alignment horizontal="center" vertical="center"/>
    </xf>
    <xf numFmtId="10" fontId="37" fillId="0" borderId="1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" fontId="26" fillId="0" borderId="38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5" fillId="22" borderId="27" xfId="0" applyFont="1" applyFill="1" applyBorder="1" applyAlignment="1">
      <alignment horizontal="left" vertical="center" wrapText="1"/>
    </xf>
    <xf numFmtId="0" fontId="65" fillId="22" borderId="27" xfId="0" applyFont="1" applyFill="1" applyBorder="1" applyAlignment="1" applyProtection="1">
      <alignment horizontal="left" vertical="center" wrapText="1"/>
      <protection locked="0"/>
    </xf>
    <xf numFmtId="0" fontId="65" fillId="0" borderId="27" xfId="0" applyFont="1" applyBorder="1" applyAlignment="1">
      <alignment horizontal="right" vertical="center" wrapText="1"/>
    </xf>
    <xf numFmtId="0" fontId="65" fillId="0" borderId="27" xfId="0" applyFont="1" applyBorder="1" applyAlignment="1" applyProtection="1">
      <alignment horizontal="right" vertical="center" wrapText="1"/>
      <protection locked="0"/>
    </xf>
    <xf numFmtId="0" fontId="65" fillId="0" borderId="27" xfId="0" applyFont="1" applyBorder="1" applyAlignment="1">
      <alignment horizontal="right" vertical="top" wrapText="1"/>
    </xf>
    <xf numFmtId="0" fontId="65" fillId="0" borderId="27" xfId="0" applyFont="1" applyBorder="1" applyAlignment="1" applyProtection="1">
      <alignment horizontal="right" vertical="top" wrapText="1"/>
      <protection locked="0"/>
    </xf>
    <xf numFmtId="0" fontId="65" fillId="0" borderId="27" xfId="0" applyFont="1" applyBorder="1" applyAlignment="1">
      <alignment horizontal="left" vertical="center" wrapText="1"/>
    </xf>
    <xf numFmtId="0" fontId="65" fillId="0" borderId="27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wrapText="1"/>
      <protection locked="0"/>
    </xf>
    <xf numFmtId="20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39" xfId="0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65" fillId="0" borderId="4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right" vertical="top" wrapText="1"/>
    </xf>
    <xf numFmtId="0" fontId="26" fillId="0" borderId="28" xfId="57" applyFont="1" applyBorder="1" applyAlignment="1">
      <alignment horizontal="center" wrapText="1"/>
      <protection/>
    </xf>
    <xf numFmtId="0" fontId="26" fillId="0" borderId="25" xfId="57" applyFont="1" applyBorder="1" applyAlignment="1">
      <alignment horizontal="center" wrapText="1"/>
      <protection/>
    </xf>
    <xf numFmtId="0" fontId="26" fillId="0" borderId="29" xfId="57" applyFont="1" applyBorder="1" applyAlignment="1">
      <alignment horizontal="center" wrapText="1"/>
      <protection/>
    </xf>
    <xf numFmtId="0" fontId="26" fillId="0" borderId="13" xfId="57" applyFont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26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27" fillId="0" borderId="32" xfId="57" applyFont="1" applyBorder="1" applyAlignment="1">
      <alignment horizontal="center"/>
      <protection/>
    </xf>
    <xf numFmtId="0" fontId="27" fillId="0" borderId="31" xfId="57" applyFont="1" applyBorder="1" applyAlignment="1">
      <alignment horizontal="center"/>
      <protection/>
    </xf>
    <xf numFmtId="0" fontId="62" fillId="0" borderId="13" xfId="57" applyFont="1" applyFill="1" applyBorder="1" applyAlignment="1">
      <alignment horizontal="center" vertical="center" wrapText="1"/>
      <protection/>
    </xf>
    <xf numFmtId="0" fontId="62" fillId="0" borderId="26" xfId="57" applyFont="1" applyFill="1" applyBorder="1" applyAlignment="1">
      <alignment horizontal="center" vertical="center" wrapText="1"/>
      <protection/>
    </xf>
    <xf numFmtId="0" fontId="62" fillId="0" borderId="14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173" fontId="44" fillId="0" borderId="12" xfId="87" applyNumberFormat="1" applyFont="1" applyFill="1" applyBorder="1" applyAlignment="1">
      <alignment horizontal="center"/>
      <protection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3" xfId="52"/>
    <cellStyle name="Moeda 6" xfId="53"/>
    <cellStyle name="Neutra" xfId="54"/>
    <cellStyle name="Normal 2" xfId="55"/>
    <cellStyle name="Normal 2 2" xfId="56"/>
    <cellStyle name="Normal 2 3" xfId="57"/>
    <cellStyle name="Normal 3" xfId="58"/>
    <cellStyle name="Normal 37 3 2" xfId="59"/>
    <cellStyle name="Normal 4" xfId="60"/>
    <cellStyle name="Normal 40" xfId="61"/>
    <cellStyle name="Normal 5" xfId="62"/>
    <cellStyle name="Normal 6" xfId="63"/>
    <cellStyle name="Normal_FICHA DE VERIFICAÇÃO PRELIMINAR - Plano R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Saída" xfId="71"/>
    <cellStyle name="Comma [0]" xfId="72"/>
    <cellStyle name="Separador de milhares 10 2" xfId="73"/>
    <cellStyle name="Separador de milhares 10 2 2" xfId="74"/>
    <cellStyle name="Separador de milhares 2 2" xfId="75"/>
    <cellStyle name="Separador de milhares 2 6 2" xfId="76"/>
    <cellStyle name="Separador de milhares 2 6 2 2" xfId="77"/>
    <cellStyle name="Texto de Aviso" xfId="78"/>
    <cellStyle name="Texto Explicativo" xfId="79"/>
    <cellStyle name="Título" xfId="80"/>
    <cellStyle name="Título 1" xfId="81"/>
    <cellStyle name="Título 1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</cellStyles>
  <dxfs count="1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a0ec0588bf6a6ad/%5eNW%5e0T/%5eNCONTRATOS%20WT/LICITA&#199;&#213;ES/EDITAL_003-2017-CP_CONCLUSAO_DA_PRACA_CEU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. UNITÁRIA"/>
      <sheetName val="COMP. BDI"/>
      <sheetName val="COMP. BDI MAT. EQUIP."/>
      <sheetName val="ENC. SOCIAIS"/>
      <sheetName val="composição 032017"/>
      <sheetName val="insumos 032017"/>
      <sheetName val="plan. comp.unitaria"/>
      <sheetName val="sedop"/>
      <sheetName val="MAIO"/>
      <sheetName val="CRONOGRAMA MAIO"/>
      <sheetName val="MAIO (2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115" zoomScaleSheetLayoutView="70" zoomScalePageLayoutView="85" workbookViewId="0" topLeftCell="A1">
      <selection activeCell="G93" sqref="G93"/>
    </sheetView>
  </sheetViews>
  <sheetFormatPr defaultColWidth="14.7109375" defaultRowHeight="12.75"/>
  <cols>
    <col min="1" max="1" width="7.8515625" style="240" customWidth="1"/>
    <col min="2" max="2" width="9.140625" style="240" customWidth="1"/>
    <col min="3" max="3" width="13.57421875" style="240" customWidth="1"/>
    <col min="4" max="4" width="53.28125" style="241" customWidth="1"/>
    <col min="5" max="5" width="10.7109375" style="245" customWidth="1"/>
    <col min="6" max="6" width="14.7109375" style="247" customWidth="1"/>
    <col min="7" max="9" width="14.7109375" style="244" customWidth="1"/>
    <col min="10" max="10" width="16.421875" style="238" customWidth="1"/>
    <col min="11" max="16384" width="14.7109375" style="238" customWidth="1"/>
  </cols>
  <sheetData>
    <row r="1" spans="1:10" ht="12.75" customHeight="1">
      <c r="A1" s="297" t="s">
        <v>299</v>
      </c>
      <c r="B1" s="298"/>
      <c r="C1" s="298"/>
      <c r="D1" s="298"/>
      <c r="E1" s="298"/>
      <c r="F1" s="298"/>
      <c r="G1" s="298"/>
      <c r="H1" s="298"/>
      <c r="I1" s="298"/>
      <c r="J1" s="299"/>
    </row>
    <row r="2" spans="1:10" ht="12.75" customHeight="1">
      <c r="A2" s="184"/>
      <c r="B2" s="143"/>
      <c r="C2" s="143"/>
      <c r="D2" s="143"/>
      <c r="E2" s="143"/>
      <c r="F2" s="143"/>
      <c r="G2" s="143"/>
      <c r="H2" s="143"/>
      <c r="I2" s="143"/>
      <c r="J2" s="185"/>
    </row>
    <row r="3" spans="1:10" ht="12.75" customHeight="1">
      <c r="A3" s="184"/>
      <c r="B3" s="143"/>
      <c r="C3" s="143"/>
      <c r="D3" s="143"/>
      <c r="E3" s="143"/>
      <c r="F3" s="143"/>
      <c r="G3" s="143"/>
      <c r="H3" s="143"/>
      <c r="I3" s="143"/>
      <c r="J3" s="185"/>
    </row>
    <row r="4" spans="1:10" ht="17.25" customHeight="1">
      <c r="A4" s="304" t="s">
        <v>294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7.25" customHeight="1">
      <c r="A5" s="184"/>
      <c r="B5" s="186"/>
      <c r="C5" s="186"/>
      <c r="D5" s="186"/>
      <c r="E5" s="186"/>
      <c r="F5" s="186"/>
      <c r="G5" s="186"/>
      <c r="H5" s="186"/>
      <c r="I5" s="186"/>
      <c r="J5" s="187"/>
    </row>
    <row r="6" spans="1:10" ht="15" customHeight="1">
      <c r="A6" s="314" t="s">
        <v>243</v>
      </c>
      <c r="B6" s="315"/>
      <c r="C6" s="315"/>
      <c r="D6" s="315"/>
      <c r="E6" s="315"/>
      <c r="F6" s="315" t="s">
        <v>297</v>
      </c>
      <c r="G6" s="315"/>
      <c r="H6" s="315"/>
      <c r="I6" s="315"/>
      <c r="J6" s="316"/>
    </row>
    <row r="7" spans="1:10" ht="36" customHeight="1">
      <c r="A7" s="312" t="s">
        <v>295</v>
      </c>
      <c r="B7" s="313"/>
      <c r="C7" s="313"/>
      <c r="D7" s="313"/>
      <c r="E7" s="313"/>
      <c r="F7" s="313" t="s">
        <v>262</v>
      </c>
      <c r="G7" s="313"/>
      <c r="H7" s="317">
        <f>J95</f>
        <v>351582.94</v>
      </c>
      <c r="I7" s="313"/>
      <c r="J7" s="318"/>
    </row>
    <row r="8" spans="1:10" ht="36" customHeight="1">
      <c r="A8" s="309" t="s">
        <v>296</v>
      </c>
      <c r="B8" s="307"/>
      <c r="C8" s="307"/>
      <c r="D8" s="307"/>
      <c r="E8" s="307"/>
      <c r="F8" s="307" t="s">
        <v>298</v>
      </c>
      <c r="G8" s="307"/>
      <c r="H8" s="307"/>
      <c r="I8" s="307"/>
      <c r="J8" s="308"/>
    </row>
    <row r="9" spans="1:10" ht="15.75">
      <c r="A9" s="153"/>
      <c r="B9" s="42"/>
      <c r="C9" s="42"/>
      <c r="D9" s="147"/>
      <c r="E9" s="43"/>
      <c r="F9" s="54"/>
      <c r="G9" s="43"/>
      <c r="H9" s="43"/>
      <c r="I9" s="43"/>
      <c r="J9" s="43"/>
    </row>
    <row r="10" spans="1:10" ht="47.25">
      <c r="A10" s="226" t="s">
        <v>0</v>
      </c>
      <c r="B10" s="226" t="s">
        <v>274</v>
      </c>
      <c r="C10" s="226" t="s">
        <v>275</v>
      </c>
      <c r="D10" s="226" t="s">
        <v>130</v>
      </c>
      <c r="E10" s="227" t="s">
        <v>174</v>
      </c>
      <c r="F10" s="226" t="s">
        <v>3</v>
      </c>
      <c r="G10" s="228" t="s">
        <v>239</v>
      </c>
      <c r="H10" s="229" t="s">
        <v>241</v>
      </c>
      <c r="I10" s="228" t="s">
        <v>240</v>
      </c>
      <c r="J10" s="229" t="s">
        <v>242</v>
      </c>
    </row>
    <row r="11" spans="1:10" ht="15.75">
      <c r="A11" s="248" t="s">
        <v>313</v>
      </c>
      <c r="B11" s="249"/>
      <c r="C11" s="250"/>
      <c r="D11" s="250" t="s">
        <v>314</v>
      </c>
      <c r="E11" s="249"/>
      <c r="F11" s="249"/>
      <c r="G11" s="249"/>
      <c r="H11" s="249"/>
      <c r="I11" s="249"/>
      <c r="J11" s="251">
        <f>SUM(J12:J13)</f>
        <v>2477.74</v>
      </c>
    </row>
    <row r="12" spans="1:10" ht="30">
      <c r="A12" s="239" t="s">
        <v>315</v>
      </c>
      <c r="B12" s="231" t="s">
        <v>316</v>
      </c>
      <c r="C12" s="231" t="s">
        <v>317</v>
      </c>
      <c r="D12" s="232" t="s">
        <v>318</v>
      </c>
      <c r="E12" s="231" t="s">
        <v>319</v>
      </c>
      <c r="F12" s="233">
        <v>6.16</v>
      </c>
      <c r="G12" s="265">
        <v>161.83</v>
      </c>
      <c r="H12" s="230">
        <f>'COMP. BDI'!$C$41</f>
        <v>0.29</v>
      </c>
      <c r="I12" s="267">
        <f aca="true" t="shared" si="0" ref="I12:I75">G12+(ROUND(H12*G12,2))</f>
        <v>208.76</v>
      </c>
      <c r="J12" s="267">
        <f>ROUND(I12*F12,2)</f>
        <v>1285.96</v>
      </c>
    </row>
    <row r="13" spans="1:10" ht="30">
      <c r="A13" s="239" t="s">
        <v>320</v>
      </c>
      <c r="B13" s="231" t="s">
        <v>316</v>
      </c>
      <c r="C13" s="231" t="s">
        <v>321</v>
      </c>
      <c r="D13" s="232" t="s">
        <v>322</v>
      </c>
      <c r="E13" s="231" t="s">
        <v>319</v>
      </c>
      <c r="F13" s="233">
        <v>229.63</v>
      </c>
      <c r="G13" s="265">
        <v>4.02</v>
      </c>
      <c r="H13" s="230">
        <f>'COMP. BDI'!$C$41</f>
        <v>0.29</v>
      </c>
      <c r="I13" s="267">
        <f t="shared" si="0"/>
        <v>5.19</v>
      </c>
      <c r="J13" s="267">
        <f>ROUND(I13*F13,2)</f>
        <v>1191.78</v>
      </c>
    </row>
    <row r="14" spans="1:10" ht="15.75">
      <c r="A14" s="248" t="s">
        <v>323</v>
      </c>
      <c r="B14" s="249"/>
      <c r="C14" s="250"/>
      <c r="D14" s="250" t="s">
        <v>324</v>
      </c>
      <c r="E14" s="249"/>
      <c r="F14" s="249"/>
      <c r="G14" s="266"/>
      <c r="H14" s="252"/>
      <c r="I14" s="268"/>
      <c r="J14" s="269">
        <f>SUM(J15:J16)</f>
        <v>792.44</v>
      </c>
    </row>
    <row r="15" spans="1:10" ht="30">
      <c r="A15" s="239" t="s">
        <v>325</v>
      </c>
      <c r="B15" s="231" t="s">
        <v>316</v>
      </c>
      <c r="C15" s="231" t="s">
        <v>326</v>
      </c>
      <c r="D15" s="232" t="s">
        <v>327</v>
      </c>
      <c r="E15" s="231" t="s">
        <v>328</v>
      </c>
      <c r="F15" s="233">
        <v>9.15</v>
      </c>
      <c r="G15" s="265">
        <v>39.93</v>
      </c>
      <c r="H15" s="230">
        <f>'COMP. BDI'!$C$41</f>
        <v>0.29</v>
      </c>
      <c r="I15" s="267">
        <f t="shared" si="0"/>
        <v>51.51</v>
      </c>
      <c r="J15" s="267">
        <f aca="true" t="shared" si="1" ref="J15:J77">ROUND(I15*F15,2)</f>
        <v>471.32</v>
      </c>
    </row>
    <row r="16" spans="1:10" ht="30">
      <c r="A16" s="239" t="s">
        <v>329</v>
      </c>
      <c r="B16" s="231" t="s">
        <v>316</v>
      </c>
      <c r="C16" s="231" t="s">
        <v>330</v>
      </c>
      <c r="D16" s="232" t="s">
        <v>331</v>
      </c>
      <c r="E16" s="231" t="s">
        <v>328</v>
      </c>
      <c r="F16" s="233">
        <v>2.75</v>
      </c>
      <c r="G16" s="265">
        <v>90.52</v>
      </c>
      <c r="H16" s="230">
        <f>'COMP. BDI'!$C$41</f>
        <v>0.29</v>
      </c>
      <c r="I16" s="267">
        <f t="shared" si="0"/>
        <v>116.77</v>
      </c>
      <c r="J16" s="267">
        <f t="shared" si="1"/>
        <v>321.12</v>
      </c>
    </row>
    <row r="17" spans="1:10" ht="15.75">
      <c r="A17" s="248" t="s">
        <v>332</v>
      </c>
      <c r="B17" s="249"/>
      <c r="C17" s="250"/>
      <c r="D17" s="250" t="s">
        <v>333</v>
      </c>
      <c r="E17" s="249"/>
      <c r="F17" s="249"/>
      <c r="G17" s="266"/>
      <c r="H17" s="252"/>
      <c r="I17" s="268"/>
      <c r="J17" s="269">
        <f>SUM(J18:J19)</f>
        <v>17691.86</v>
      </c>
    </row>
    <row r="18" spans="1:10" ht="30">
      <c r="A18" s="239" t="s">
        <v>334</v>
      </c>
      <c r="B18" s="231" t="s">
        <v>316</v>
      </c>
      <c r="C18" s="231" t="s">
        <v>335</v>
      </c>
      <c r="D18" s="232" t="s">
        <v>336</v>
      </c>
      <c r="E18" s="231" t="s">
        <v>328</v>
      </c>
      <c r="F18" s="233">
        <v>3.74</v>
      </c>
      <c r="G18" s="265">
        <v>1992.57</v>
      </c>
      <c r="H18" s="230">
        <f>'COMP. BDI'!$C$41</f>
        <v>0.29</v>
      </c>
      <c r="I18" s="267">
        <f t="shared" si="0"/>
        <v>2570.42</v>
      </c>
      <c r="J18" s="267">
        <f t="shared" si="1"/>
        <v>9613.37</v>
      </c>
    </row>
    <row r="19" spans="1:10" ht="30">
      <c r="A19" s="239" t="s">
        <v>337</v>
      </c>
      <c r="B19" s="231" t="s">
        <v>316</v>
      </c>
      <c r="C19" s="231" t="s">
        <v>338</v>
      </c>
      <c r="D19" s="232" t="s">
        <v>339</v>
      </c>
      <c r="E19" s="231" t="s">
        <v>328</v>
      </c>
      <c r="F19" s="233">
        <v>3.34</v>
      </c>
      <c r="G19" s="265">
        <v>1874.97</v>
      </c>
      <c r="H19" s="230">
        <f>'COMP. BDI'!$C$41</f>
        <v>0.29</v>
      </c>
      <c r="I19" s="267">
        <f t="shared" si="0"/>
        <v>2418.71</v>
      </c>
      <c r="J19" s="267">
        <f t="shared" si="1"/>
        <v>8078.49</v>
      </c>
    </row>
    <row r="20" spans="1:10" ht="15.75">
      <c r="A20" s="248" t="s">
        <v>340</v>
      </c>
      <c r="B20" s="249"/>
      <c r="C20" s="250"/>
      <c r="D20" s="250" t="s">
        <v>341</v>
      </c>
      <c r="E20" s="249"/>
      <c r="F20" s="249"/>
      <c r="G20" s="266"/>
      <c r="H20" s="252"/>
      <c r="I20" s="268"/>
      <c r="J20" s="269">
        <f>SUM(J21)</f>
        <v>15610.24</v>
      </c>
    </row>
    <row r="21" spans="1:10" ht="30">
      <c r="A21" s="239" t="s">
        <v>342</v>
      </c>
      <c r="B21" s="231" t="s">
        <v>316</v>
      </c>
      <c r="C21" s="231" t="s">
        <v>343</v>
      </c>
      <c r="D21" s="232" t="s">
        <v>344</v>
      </c>
      <c r="E21" s="231" t="s">
        <v>328</v>
      </c>
      <c r="F21" s="233">
        <v>5.63</v>
      </c>
      <c r="G21" s="265">
        <v>2149.37</v>
      </c>
      <c r="H21" s="230">
        <f>'COMP. BDI'!$C$41</f>
        <v>0.29</v>
      </c>
      <c r="I21" s="267">
        <f t="shared" si="0"/>
        <v>2772.69</v>
      </c>
      <c r="J21" s="267">
        <f t="shared" si="1"/>
        <v>15610.24</v>
      </c>
    </row>
    <row r="22" spans="1:10" ht="15.75">
      <c r="A22" s="248" t="s">
        <v>345</v>
      </c>
      <c r="B22" s="249"/>
      <c r="C22" s="250"/>
      <c r="D22" s="250" t="s">
        <v>346</v>
      </c>
      <c r="E22" s="249"/>
      <c r="F22" s="249"/>
      <c r="G22" s="266"/>
      <c r="H22" s="252"/>
      <c r="I22" s="268"/>
      <c r="J22" s="269">
        <f>SUM(J23)</f>
        <v>653.03</v>
      </c>
    </row>
    <row r="23" spans="1:10" ht="30">
      <c r="A23" s="239" t="s">
        <v>347</v>
      </c>
      <c r="B23" s="231" t="s">
        <v>306</v>
      </c>
      <c r="C23" s="231" t="s">
        <v>348</v>
      </c>
      <c r="D23" s="232" t="s">
        <v>349</v>
      </c>
      <c r="E23" s="231" t="s">
        <v>319</v>
      </c>
      <c r="F23" s="233">
        <v>61.26</v>
      </c>
      <c r="G23" s="265">
        <v>8.26</v>
      </c>
      <c r="H23" s="230">
        <f>'COMP. BDI'!$C$41</f>
        <v>0.29</v>
      </c>
      <c r="I23" s="267">
        <f t="shared" si="0"/>
        <v>10.66</v>
      </c>
      <c r="J23" s="267">
        <f t="shared" si="1"/>
        <v>653.03</v>
      </c>
    </row>
    <row r="24" spans="1:10" ht="15.75">
      <c r="A24" s="248" t="s">
        <v>307</v>
      </c>
      <c r="B24" s="249"/>
      <c r="C24" s="250"/>
      <c r="D24" s="250" t="s">
        <v>350</v>
      </c>
      <c r="E24" s="249"/>
      <c r="F24" s="249"/>
      <c r="G24" s="266"/>
      <c r="H24" s="252"/>
      <c r="I24" s="268"/>
      <c r="J24" s="269">
        <f>SUM(J25:J27)</f>
        <v>16133.03</v>
      </c>
    </row>
    <row r="25" spans="1:10" ht="105">
      <c r="A25" s="239" t="s">
        <v>309</v>
      </c>
      <c r="B25" s="231" t="s">
        <v>306</v>
      </c>
      <c r="C25" s="231" t="s">
        <v>351</v>
      </c>
      <c r="D25" s="232" t="s">
        <v>352</v>
      </c>
      <c r="E25" s="231" t="s">
        <v>319</v>
      </c>
      <c r="F25" s="233">
        <v>352.07</v>
      </c>
      <c r="G25" s="265">
        <v>31.77</v>
      </c>
      <c r="H25" s="230">
        <f>'COMP. BDI'!$C$41</f>
        <v>0.29</v>
      </c>
      <c r="I25" s="267">
        <f t="shared" si="0"/>
        <v>40.98</v>
      </c>
      <c r="J25" s="267">
        <f t="shared" si="1"/>
        <v>14427.83</v>
      </c>
    </row>
    <row r="26" spans="1:10" ht="30">
      <c r="A26" s="239" t="s">
        <v>311</v>
      </c>
      <c r="B26" s="231" t="s">
        <v>306</v>
      </c>
      <c r="C26" s="231" t="s">
        <v>353</v>
      </c>
      <c r="D26" s="232" t="s">
        <v>354</v>
      </c>
      <c r="E26" s="231" t="s">
        <v>355</v>
      </c>
      <c r="F26" s="233">
        <v>35.4</v>
      </c>
      <c r="G26" s="265">
        <v>31.54</v>
      </c>
      <c r="H26" s="230">
        <f>'COMP. BDI'!$C$41</f>
        <v>0.29</v>
      </c>
      <c r="I26" s="267">
        <f t="shared" si="0"/>
        <v>40.69</v>
      </c>
      <c r="J26" s="267">
        <f t="shared" si="1"/>
        <v>1440.43</v>
      </c>
    </row>
    <row r="27" spans="1:10" ht="30">
      <c r="A27" s="239" t="s">
        <v>356</v>
      </c>
      <c r="B27" s="231" t="s">
        <v>306</v>
      </c>
      <c r="C27" s="231" t="s">
        <v>357</v>
      </c>
      <c r="D27" s="232" t="s">
        <v>358</v>
      </c>
      <c r="E27" s="231" t="s">
        <v>355</v>
      </c>
      <c r="F27" s="233">
        <v>11</v>
      </c>
      <c r="G27" s="265">
        <v>18.66</v>
      </c>
      <c r="H27" s="230">
        <f>'COMP. BDI'!$C$41</f>
        <v>0.29</v>
      </c>
      <c r="I27" s="267">
        <f t="shared" si="0"/>
        <v>24.07</v>
      </c>
      <c r="J27" s="267">
        <f t="shared" si="1"/>
        <v>264.77</v>
      </c>
    </row>
    <row r="28" spans="1:10" ht="15.75">
      <c r="A28" s="248" t="s">
        <v>359</v>
      </c>
      <c r="B28" s="249"/>
      <c r="C28" s="250"/>
      <c r="D28" s="250" t="s">
        <v>360</v>
      </c>
      <c r="E28" s="249"/>
      <c r="F28" s="249"/>
      <c r="G28" s="266"/>
      <c r="H28" s="252"/>
      <c r="I28" s="268"/>
      <c r="J28" s="269">
        <f>SUM(J29:J32)</f>
        <v>40597.23</v>
      </c>
    </row>
    <row r="29" spans="1:10" ht="30">
      <c r="A29" s="239" t="s">
        <v>361</v>
      </c>
      <c r="B29" s="231" t="s">
        <v>316</v>
      </c>
      <c r="C29" s="231" t="s">
        <v>362</v>
      </c>
      <c r="D29" s="232" t="s">
        <v>363</v>
      </c>
      <c r="E29" s="231" t="s">
        <v>319</v>
      </c>
      <c r="F29" s="233">
        <v>644.53</v>
      </c>
      <c r="G29" s="265">
        <v>8.28</v>
      </c>
      <c r="H29" s="230">
        <f>'COMP. BDI'!$C$41</f>
        <v>0.29</v>
      </c>
      <c r="I29" s="267">
        <f t="shared" si="0"/>
        <v>10.68</v>
      </c>
      <c r="J29" s="267">
        <f t="shared" si="1"/>
        <v>6883.58</v>
      </c>
    </row>
    <row r="30" spans="1:10" ht="30">
      <c r="A30" s="239" t="s">
        <v>364</v>
      </c>
      <c r="B30" s="231" t="s">
        <v>316</v>
      </c>
      <c r="C30" s="231" t="s">
        <v>365</v>
      </c>
      <c r="D30" s="232" t="s">
        <v>366</v>
      </c>
      <c r="E30" s="231" t="s">
        <v>319</v>
      </c>
      <c r="F30" s="233">
        <v>576.94</v>
      </c>
      <c r="G30" s="265">
        <v>33.63</v>
      </c>
      <c r="H30" s="230">
        <f>'COMP. BDI'!$C$41</f>
        <v>0.29</v>
      </c>
      <c r="I30" s="267">
        <f t="shared" si="0"/>
        <v>43.38</v>
      </c>
      <c r="J30" s="267">
        <f t="shared" si="1"/>
        <v>25027.66</v>
      </c>
    </row>
    <row r="31" spans="1:10" ht="30">
      <c r="A31" s="239" t="s">
        <v>367</v>
      </c>
      <c r="B31" s="231" t="s">
        <v>316</v>
      </c>
      <c r="C31" s="231" t="s">
        <v>368</v>
      </c>
      <c r="D31" s="232" t="s">
        <v>369</v>
      </c>
      <c r="E31" s="231" t="s">
        <v>319</v>
      </c>
      <c r="F31" s="233">
        <v>67.59</v>
      </c>
      <c r="G31" s="265">
        <v>71.1</v>
      </c>
      <c r="H31" s="230">
        <f>'COMP. BDI'!$C$41</f>
        <v>0.29</v>
      </c>
      <c r="I31" s="267">
        <f t="shared" si="0"/>
        <v>91.72</v>
      </c>
      <c r="J31" s="267">
        <f t="shared" si="1"/>
        <v>6199.35</v>
      </c>
    </row>
    <row r="32" spans="1:10" ht="30">
      <c r="A32" s="239" t="s">
        <v>370</v>
      </c>
      <c r="B32" s="231" t="s">
        <v>316</v>
      </c>
      <c r="C32" s="231" t="s">
        <v>371</v>
      </c>
      <c r="D32" s="232" t="s">
        <v>372</v>
      </c>
      <c r="E32" s="231" t="s">
        <v>319</v>
      </c>
      <c r="F32" s="233">
        <v>67.59</v>
      </c>
      <c r="G32" s="265">
        <v>28.52</v>
      </c>
      <c r="H32" s="230">
        <f>'COMP. BDI'!$C$41</f>
        <v>0.29</v>
      </c>
      <c r="I32" s="267">
        <f t="shared" si="0"/>
        <v>36.79</v>
      </c>
      <c r="J32" s="267">
        <f t="shared" si="1"/>
        <v>2486.64</v>
      </c>
    </row>
    <row r="33" spans="1:10" ht="15.75">
      <c r="A33" s="248" t="s">
        <v>373</v>
      </c>
      <c r="B33" s="249"/>
      <c r="C33" s="250"/>
      <c r="D33" s="250" t="s">
        <v>374</v>
      </c>
      <c r="E33" s="249"/>
      <c r="F33" s="249"/>
      <c r="G33" s="266"/>
      <c r="H33" s="252"/>
      <c r="I33" s="268"/>
      <c r="J33" s="269">
        <f>SUM(J34:J37)</f>
        <v>39613.8</v>
      </c>
    </row>
    <row r="34" spans="1:10" ht="30">
      <c r="A34" s="239" t="s">
        <v>375</v>
      </c>
      <c r="B34" s="231" t="s">
        <v>316</v>
      </c>
      <c r="C34" s="231" t="s">
        <v>376</v>
      </c>
      <c r="D34" s="232" t="s">
        <v>377</v>
      </c>
      <c r="E34" s="231" t="s">
        <v>319</v>
      </c>
      <c r="F34" s="233">
        <v>184.59</v>
      </c>
      <c r="G34" s="265">
        <v>44.03</v>
      </c>
      <c r="H34" s="230">
        <f>'COMP. BDI'!$C$41</f>
        <v>0.29</v>
      </c>
      <c r="I34" s="267">
        <f t="shared" si="0"/>
        <v>56.8</v>
      </c>
      <c r="J34" s="267">
        <f t="shared" si="1"/>
        <v>10484.71</v>
      </c>
    </row>
    <row r="35" spans="1:10" ht="30">
      <c r="A35" s="239" t="s">
        <v>378</v>
      </c>
      <c r="B35" s="231" t="s">
        <v>316</v>
      </c>
      <c r="C35" s="231" t="s">
        <v>379</v>
      </c>
      <c r="D35" s="232" t="s">
        <v>380</v>
      </c>
      <c r="E35" s="231" t="s">
        <v>319</v>
      </c>
      <c r="F35" s="233">
        <v>184.59</v>
      </c>
      <c r="G35" s="265">
        <v>26.73</v>
      </c>
      <c r="H35" s="230">
        <f>'COMP. BDI'!$C$41</f>
        <v>0.29</v>
      </c>
      <c r="I35" s="267">
        <f t="shared" si="0"/>
        <v>34.48</v>
      </c>
      <c r="J35" s="267">
        <f t="shared" si="1"/>
        <v>6364.66</v>
      </c>
    </row>
    <row r="36" spans="1:10" ht="45">
      <c r="A36" s="239" t="s">
        <v>381</v>
      </c>
      <c r="B36" s="231" t="s">
        <v>316</v>
      </c>
      <c r="C36" s="231" t="s">
        <v>382</v>
      </c>
      <c r="D36" s="232" t="s">
        <v>383</v>
      </c>
      <c r="E36" s="231" t="s">
        <v>319</v>
      </c>
      <c r="F36" s="233">
        <v>184.59</v>
      </c>
      <c r="G36" s="265">
        <v>67.61</v>
      </c>
      <c r="H36" s="230">
        <f>'COMP. BDI'!$C$41</f>
        <v>0.29</v>
      </c>
      <c r="I36" s="267">
        <f t="shared" si="0"/>
        <v>87.22</v>
      </c>
      <c r="J36" s="267">
        <f t="shared" si="1"/>
        <v>16099.94</v>
      </c>
    </row>
    <row r="37" spans="1:10" ht="30">
      <c r="A37" s="239" t="s">
        <v>384</v>
      </c>
      <c r="B37" s="231" t="s">
        <v>316</v>
      </c>
      <c r="C37" s="231" t="s">
        <v>385</v>
      </c>
      <c r="D37" s="232" t="s">
        <v>386</v>
      </c>
      <c r="E37" s="231" t="s">
        <v>319</v>
      </c>
      <c r="F37" s="233">
        <v>67</v>
      </c>
      <c r="G37" s="265">
        <v>77.11</v>
      </c>
      <c r="H37" s="230">
        <f>'COMP. BDI'!$C$41</f>
        <v>0.29</v>
      </c>
      <c r="I37" s="267">
        <f t="shared" si="0"/>
        <v>99.47</v>
      </c>
      <c r="J37" s="267">
        <f t="shared" si="1"/>
        <v>6664.49</v>
      </c>
    </row>
    <row r="38" spans="1:10" ht="15.75">
      <c r="A38" s="248" t="s">
        <v>387</v>
      </c>
      <c r="B38" s="249"/>
      <c r="C38" s="250"/>
      <c r="D38" s="250" t="s">
        <v>388</v>
      </c>
      <c r="E38" s="249"/>
      <c r="F38" s="249"/>
      <c r="G38" s="266"/>
      <c r="H38" s="252"/>
      <c r="I38" s="268"/>
      <c r="J38" s="269">
        <f>SUM(J39,J52)</f>
        <v>40404.39</v>
      </c>
    </row>
    <row r="39" spans="1:10" ht="15.75">
      <c r="A39" s="248" t="s">
        <v>389</v>
      </c>
      <c r="B39" s="249"/>
      <c r="C39" s="250"/>
      <c r="D39" s="250" t="s">
        <v>390</v>
      </c>
      <c r="E39" s="249"/>
      <c r="F39" s="249"/>
      <c r="G39" s="266"/>
      <c r="H39" s="252"/>
      <c r="I39" s="268"/>
      <c r="J39" s="269">
        <f>SUM(J40:J51)</f>
        <v>16926</v>
      </c>
    </row>
    <row r="40" spans="1:10" ht="75">
      <c r="A40" s="239" t="s">
        <v>391</v>
      </c>
      <c r="B40" s="231" t="s">
        <v>306</v>
      </c>
      <c r="C40" s="231" t="s">
        <v>392</v>
      </c>
      <c r="D40" s="232" t="s">
        <v>393</v>
      </c>
      <c r="E40" s="231" t="s">
        <v>310</v>
      </c>
      <c r="F40" s="233">
        <v>29</v>
      </c>
      <c r="G40" s="265">
        <v>91.16</v>
      </c>
      <c r="H40" s="230">
        <f>'COMP. BDI'!$C$41</f>
        <v>0.29</v>
      </c>
      <c r="I40" s="267">
        <f t="shared" si="0"/>
        <v>117.6</v>
      </c>
      <c r="J40" s="267">
        <f t="shared" si="1"/>
        <v>3410.4</v>
      </c>
    </row>
    <row r="41" spans="1:10" ht="60">
      <c r="A41" s="239" t="s">
        <v>394</v>
      </c>
      <c r="B41" s="231" t="s">
        <v>306</v>
      </c>
      <c r="C41" s="231" t="s">
        <v>395</v>
      </c>
      <c r="D41" s="232" t="s">
        <v>396</v>
      </c>
      <c r="E41" s="231" t="s">
        <v>310</v>
      </c>
      <c r="F41" s="233">
        <v>20</v>
      </c>
      <c r="G41" s="265">
        <v>112.22</v>
      </c>
      <c r="H41" s="230">
        <f>'COMP. BDI'!$C$41</f>
        <v>0.29</v>
      </c>
      <c r="I41" s="267">
        <f t="shared" si="0"/>
        <v>144.76</v>
      </c>
      <c r="J41" s="267">
        <f t="shared" si="1"/>
        <v>2895.2</v>
      </c>
    </row>
    <row r="42" spans="1:10" ht="90">
      <c r="A42" s="239" t="s">
        <v>397</v>
      </c>
      <c r="B42" s="231" t="s">
        <v>306</v>
      </c>
      <c r="C42" s="231" t="s">
        <v>398</v>
      </c>
      <c r="D42" s="232" t="s">
        <v>399</v>
      </c>
      <c r="E42" s="231" t="s">
        <v>310</v>
      </c>
      <c r="F42" s="233">
        <v>2</v>
      </c>
      <c r="G42" s="265">
        <v>1127.74</v>
      </c>
      <c r="H42" s="230">
        <f>'COMP. BDI'!$C$41</f>
        <v>0.29</v>
      </c>
      <c r="I42" s="267">
        <f t="shared" si="0"/>
        <v>1454.78</v>
      </c>
      <c r="J42" s="267">
        <f t="shared" si="1"/>
        <v>2909.56</v>
      </c>
    </row>
    <row r="43" spans="1:10" ht="30">
      <c r="A43" s="239" t="s">
        <v>400</v>
      </c>
      <c r="B43" s="231" t="s">
        <v>316</v>
      </c>
      <c r="C43" s="231" t="s">
        <v>401</v>
      </c>
      <c r="D43" s="232" t="s">
        <v>402</v>
      </c>
      <c r="E43" s="231" t="s">
        <v>310</v>
      </c>
      <c r="F43" s="233">
        <v>5</v>
      </c>
      <c r="G43" s="265">
        <v>68.54</v>
      </c>
      <c r="H43" s="230">
        <f>'COMP. BDI'!$C$41</f>
        <v>0.29</v>
      </c>
      <c r="I43" s="267">
        <f t="shared" si="0"/>
        <v>88.42</v>
      </c>
      <c r="J43" s="267">
        <f t="shared" si="1"/>
        <v>442.1</v>
      </c>
    </row>
    <row r="44" spans="1:10" ht="30">
      <c r="A44" s="239" t="s">
        <v>403</v>
      </c>
      <c r="B44" s="231" t="s">
        <v>316</v>
      </c>
      <c r="C44" s="231" t="s">
        <v>404</v>
      </c>
      <c r="D44" s="232" t="s">
        <v>405</v>
      </c>
      <c r="E44" s="231" t="s">
        <v>310</v>
      </c>
      <c r="F44" s="233">
        <v>6</v>
      </c>
      <c r="G44" s="265">
        <v>200.47</v>
      </c>
      <c r="H44" s="230">
        <f>'COMP. BDI'!$C$41</f>
        <v>0.29</v>
      </c>
      <c r="I44" s="267">
        <f t="shared" si="0"/>
        <v>258.61</v>
      </c>
      <c r="J44" s="267">
        <f t="shared" si="1"/>
        <v>1551.66</v>
      </c>
    </row>
    <row r="45" spans="1:10" ht="30">
      <c r="A45" s="239" t="s">
        <v>406</v>
      </c>
      <c r="B45" s="231" t="s">
        <v>316</v>
      </c>
      <c r="C45" s="231" t="s">
        <v>407</v>
      </c>
      <c r="D45" s="232" t="s">
        <v>408</v>
      </c>
      <c r="E45" s="231" t="s">
        <v>310</v>
      </c>
      <c r="F45" s="233">
        <v>1</v>
      </c>
      <c r="G45" s="265">
        <v>510.75</v>
      </c>
      <c r="H45" s="230">
        <f>'COMP. BDI'!$C$41</f>
        <v>0.29</v>
      </c>
      <c r="I45" s="267">
        <f t="shared" si="0"/>
        <v>658.87</v>
      </c>
      <c r="J45" s="267">
        <f t="shared" si="1"/>
        <v>658.87</v>
      </c>
    </row>
    <row r="46" spans="1:10" ht="30">
      <c r="A46" s="239" t="s">
        <v>409</v>
      </c>
      <c r="B46" s="231" t="s">
        <v>316</v>
      </c>
      <c r="C46" s="231" t="s">
        <v>410</v>
      </c>
      <c r="D46" s="232" t="s">
        <v>411</v>
      </c>
      <c r="E46" s="231" t="s">
        <v>310</v>
      </c>
      <c r="F46" s="233">
        <v>2</v>
      </c>
      <c r="G46" s="265">
        <v>194.49</v>
      </c>
      <c r="H46" s="230">
        <f>'COMP. BDI'!$C$41</f>
        <v>0.29</v>
      </c>
      <c r="I46" s="267">
        <f t="shared" si="0"/>
        <v>250.89</v>
      </c>
      <c r="J46" s="267">
        <f t="shared" si="1"/>
        <v>501.78</v>
      </c>
    </row>
    <row r="47" spans="1:10" ht="30">
      <c r="A47" s="239" t="s">
        <v>412</v>
      </c>
      <c r="B47" s="231" t="s">
        <v>316</v>
      </c>
      <c r="C47" s="231" t="s">
        <v>413</v>
      </c>
      <c r="D47" s="232" t="s">
        <v>414</v>
      </c>
      <c r="E47" s="231" t="s">
        <v>355</v>
      </c>
      <c r="F47" s="233">
        <v>60</v>
      </c>
      <c r="G47" s="265">
        <v>9.39</v>
      </c>
      <c r="H47" s="230">
        <f>'COMP. BDI'!$C$41</f>
        <v>0.29</v>
      </c>
      <c r="I47" s="267">
        <f t="shared" si="0"/>
        <v>12.11</v>
      </c>
      <c r="J47" s="267">
        <f t="shared" si="1"/>
        <v>726.6</v>
      </c>
    </row>
    <row r="48" spans="1:10" ht="30">
      <c r="A48" s="239" t="s">
        <v>415</v>
      </c>
      <c r="B48" s="231" t="s">
        <v>316</v>
      </c>
      <c r="C48" s="231" t="s">
        <v>416</v>
      </c>
      <c r="D48" s="232" t="s">
        <v>417</v>
      </c>
      <c r="E48" s="231" t="s">
        <v>355</v>
      </c>
      <c r="F48" s="233">
        <v>10</v>
      </c>
      <c r="G48" s="265">
        <v>11.04</v>
      </c>
      <c r="H48" s="230">
        <f>'COMP. BDI'!$C$41</f>
        <v>0.29</v>
      </c>
      <c r="I48" s="267">
        <f t="shared" si="0"/>
        <v>14.24</v>
      </c>
      <c r="J48" s="267">
        <f t="shared" si="1"/>
        <v>142.4</v>
      </c>
    </row>
    <row r="49" spans="1:10" ht="30">
      <c r="A49" s="239" t="s">
        <v>418</v>
      </c>
      <c r="B49" s="231" t="s">
        <v>316</v>
      </c>
      <c r="C49" s="231" t="s">
        <v>419</v>
      </c>
      <c r="D49" s="232" t="s">
        <v>420</v>
      </c>
      <c r="E49" s="231" t="s">
        <v>310</v>
      </c>
      <c r="F49" s="233">
        <v>40</v>
      </c>
      <c r="G49" s="265">
        <v>17.02</v>
      </c>
      <c r="H49" s="230">
        <f>'COMP. BDI'!$C$41</f>
        <v>0.29</v>
      </c>
      <c r="I49" s="267">
        <f t="shared" si="0"/>
        <v>21.96</v>
      </c>
      <c r="J49" s="267">
        <f t="shared" si="1"/>
        <v>878.4</v>
      </c>
    </row>
    <row r="50" spans="1:10" ht="30">
      <c r="A50" s="239" t="s">
        <v>421</v>
      </c>
      <c r="B50" s="231" t="s">
        <v>422</v>
      </c>
      <c r="C50" s="231" t="s">
        <v>423</v>
      </c>
      <c r="D50" s="232" t="s">
        <v>424</v>
      </c>
      <c r="E50" s="231" t="s">
        <v>310</v>
      </c>
      <c r="F50" s="233">
        <v>21</v>
      </c>
      <c r="G50" s="265">
        <v>82.88</v>
      </c>
      <c r="H50" s="230">
        <f>'COMP. BDI'!$C$41</f>
        <v>0.29</v>
      </c>
      <c r="I50" s="267">
        <f t="shared" si="0"/>
        <v>106.92</v>
      </c>
      <c r="J50" s="267">
        <f t="shared" si="1"/>
        <v>2245.32</v>
      </c>
    </row>
    <row r="51" spans="1:10" ht="30">
      <c r="A51" s="239" t="s">
        <v>425</v>
      </c>
      <c r="B51" s="231" t="s">
        <v>422</v>
      </c>
      <c r="C51" s="231" t="s">
        <v>426</v>
      </c>
      <c r="D51" s="232" t="s">
        <v>427</v>
      </c>
      <c r="E51" s="231" t="s">
        <v>310</v>
      </c>
      <c r="F51" s="233">
        <v>7</v>
      </c>
      <c r="G51" s="265">
        <v>62.43</v>
      </c>
      <c r="H51" s="230">
        <f>'COMP. BDI'!$C$41</f>
        <v>0.29</v>
      </c>
      <c r="I51" s="267">
        <f t="shared" si="0"/>
        <v>80.53</v>
      </c>
      <c r="J51" s="267">
        <f t="shared" si="1"/>
        <v>563.71</v>
      </c>
    </row>
    <row r="52" spans="1:10" ht="15.75">
      <c r="A52" s="248" t="s">
        <v>428</v>
      </c>
      <c r="B52" s="249"/>
      <c r="C52" s="250"/>
      <c r="D52" s="250" t="s">
        <v>429</v>
      </c>
      <c r="E52" s="249"/>
      <c r="F52" s="249"/>
      <c r="G52" s="266"/>
      <c r="H52" s="252"/>
      <c r="I52" s="268"/>
      <c r="J52" s="269">
        <f>SUM(J53:J59)</f>
        <v>23478.39</v>
      </c>
    </row>
    <row r="53" spans="1:10" ht="30">
      <c r="A53" s="239" t="s">
        <v>430</v>
      </c>
      <c r="B53" s="231" t="s">
        <v>316</v>
      </c>
      <c r="C53" s="231" t="s">
        <v>431</v>
      </c>
      <c r="D53" s="232" t="s">
        <v>432</v>
      </c>
      <c r="E53" s="231" t="s">
        <v>433</v>
      </c>
      <c r="F53" s="233">
        <v>11</v>
      </c>
      <c r="G53" s="265">
        <v>281.9</v>
      </c>
      <c r="H53" s="230">
        <f>'COMP. BDI'!$C$41</f>
        <v>0.29</v>
      </c>
      <c r="I53" s="267">
        <f t="shared" si="0"/>
        <v>363.65</v>
      </c>
      <c r="J53" s="267">
        <f t="shared" si="1"/>
        <v>4000.15</v>
      </c>
    </row>
    <row r="54" spans="1:10" ht="30">
      <c r="A54" s="239" t="s">
        <v>434</v>
      </c>
      <c r="B54" s="231" t="s">
        <v>316</v>
      </c>
      <c r="C54" s="231" t="s">
        <v>435</v>
      </c>
      <c r="D54" s="232" t="s">
        <v>436</v>
      </c>
      <c r="E54" s="231" t="s">
        <v>433</v>
      </c>
      <c r="F54" s="233">
        <v>10</v>
      </c>
      <c r="G54" s="265">
        <v>301.16</v>
      </c>
      <c r="H54" s="230">
        <f>'COMP. BDI'!$C$41</f>
        <v>0.29</v>
      </c>
      <c r="I54" s="267">
        <f t="shared" si="0"/>
        <v>388.5</v>
      </c>
      <c r="J54" s="267">
        <f t="shared" si="1"/>
        <v>3885</v>
      </c>
    </row>
    <row r="55" spans="1:10" ht="105">
      <c r="A55" s="239" t="s">
        <v>437</v>
      </c>
      <c r="B55" s="231" t="s">
        <v>306</v>
      </c>
      <c r="C55" s="231" t="s">
        <v>438</v>
      </c>
      <c r="D55" s="232" t="s">
        <v>439</v>
      </c>
      <c r="E55" s="231" t="s">
        <v>310</v>
      </c>
      <c r="F55" s="233">
        <v>1</v>
      </c>
      <c r="G55" s="265">
        <v>6675.97</v>
      </c>
      <c r="H55" s="230">
        <f>'COMP. BDI'!$C$41</f>
        <v>0.29</v>
      </c>
      <c r="I55" s="267">
        <f t="shared" si="0"/>
        <v>8612</v>
      </c>
      <c r="J55" s="267">
        <f t="shared" si="1"/>
        <v>8612</v>
      </c>
    </row>
    <row r="56" spans="1:10" ht="30">
      <c r="A56" s="239" t="s">
        <v>440</v>
      </c>
      <c r="B56" s="231" t="s">
        <v>316</v>
      </c>
      <c r="C56" s="231" t="s">
        <v>441</v>
      </c>
      <c r="D56" s="232" t="s">
        <v>442</v>
      </c>
      <c r="E56" s="231" t="s">
        <v>310</v>
      </c>
      <c r="F56" s="233">
        <v>1</v>
      </c>
      <c r="G56" s="265">
        <v>1956.95</v>
      </c>
      <c r="H56" s="230">
        <f>'COMP. BDI'!$C$41</f>
        <v>0.29</v>
      </c>
      <c r="I56" s="267">
        <f t="shared" si="0"/>
        <v>2524.47</v>
      </c>
      <c r="J56" s="267">
        <f t="shared" si="1"/>
        <v>2524.47</v>
      </c>
    </row>
    <row r="57" spans="1:10" ht="60">
      <c r="A57" s="239" t="s">
        <v>443</v>
      </c>
      <c r="B57" s="231" t="s">
        <v>306</v>
      </c>
      <c r="C57" s="231" t="s">
        <v>444</v>
      </c>
      <c r="D57" s="232" t="s">
        <v>445</v>
      </c>
      <c r="E57" s="231" t="s">
        <v>310</v>
      </c>
      <c r="F57" s="233">
        <v>4</v>
      </c>
      <c r="G57" s="265">
        <v>62</v>
      </c>
      <c r="H57" s="230">
        <f>'COMP. BDI'!$C$41</f>
        <v>0.29</v>
      </c>
      <c r="I57" s="267">
        <f t="shared" si="0"/>
        <v>79.98</v>
      </c>
      <c r="J57" s="267">
        <f t="shared" si="1"/>
        <v>319.92</v>
      </c>
    </row>
    <row r="58" spans="1:10" ht="45">
      <c r="A58" s="239" t="s">
        <v>446</v>
      </c>
      <c r="B58" s="231" t="s">
        <v>306</v>
      </c>
      <c r="C58" s="231" t="s">
        <v>447</v>
      </c>
      <c r="D58" s="232" t="s">
        <v>448</v>
      </c>
      <c r="E58" s="231" t="s">
        <v>310</v>
      </c>
      <c r="F58" s="233">
        <v>6</v>
      </c>
      <c r="G58" s="265">
        <v>176.68</v>
      </c>
      <c r="H58" s="230">
        <f>'COMP. BDI'!$C$41</f>
        <v>0.29</v>
      </c>
      <c r="I58" s="267">
        <f t="shared" si="0"/>
        <v>227.92</v>
      </c>
      <c r="J58" s="267">
        <f t="shared" si="1"/>
        <v>1367.52</v>
      </c>
    </row>
    <row r="59" spans="1:10" ht="30">
      <c r="A59" s="239" t="s">
        <v>449</v>
      </c>
      <c r="B59" s="231" t="s">
        <v>316</v>
      </c>
      <c r="C59" s="231" t="s">
        <v>450</v>
      </c>
      <c r="D59" s="232" t="s">
        <v>451</v>
      </c>
      <c r="E59" s="231" t="s">
        <v>310</v>
      </c>
      <c r="F59" s="233">
        <v>1</v>
      </c>
      <c r="G59" s="265">
        <v>2146.77</v>
      </c>
      <c r="H59" s="230">
        <f>'COMP. BDI'!$C$41</f>
        <v>0.29</v>
      </c>
      <c r="I59" s="267">
        <f t="shared" si="0"/>
        <v>2769.33</v>
      </c>
      <c r="J59" s="267">
        <f t="shared" si="1"/>
        <v>2769.33</v>
      </c>
    </row>
    <row r="60" spans="1:10" ht="15.75">
      <c r="A60" s="248" t="s">
        <v>452</v>
      </c>
      <c r="B60" s="249"/>
      <c r="C60" s="250"/>
      <c r="D60" s="250" t="s">
        <v>453</v>
      </c>
      <c r="E60" s="249"/>
      <c r="F60" s="249"/>
      <c r="G60" s="266"/>
      <c r="H60" s="252"/>
      <c r="I60" s="268"/>
      <c r="J60" s="269">
        <f>SUM(J61:J62)</f>
        <v>14307.57</v>
      </c>
    </row>
    <row r="61" spans="1:10" ht="30">
      <c r="A61" s="239" t="s">
        <v>454</v>
      </c>
      <c r="B61" s="231" t="s">
        <v>316</v>
      </c>
      <c r="C61" s="231" t="s">
        <v>455</v>
      </c>
      <c r="D61" s="232" t="s">
        <v>456</v>
      </c>
      <c r="E61" s="231" t="s">
        <v>319</v>
      </c>
      <c r="F61" s="233">
        <v>184.59</v>
      </c>
      <c r="G61" s="265">
        <v>37.02</v>
      </c>
      <c r="H61" s="230">
        <f>'COMP. BDI'!$C$41</f>
        <v>0.29</v>
      </c>
      <c r="I61" s="267">
        <f t="shared" si="0"/>
        <v>47.76</v>
      </c>
      <c r="J61" s="267">
        <f t="shared" si="1"/>
        <v>8816.02</v>
      </c>
    </row>
    <row r="62" spans="1:10" ht="30">
      <c r="A62" s="239" t="s">
        <v>457</v>
      </c>
      <c r="B62" s="231" t="s">
        <v>316</v>
      </c>
      <c r="C62" s="231" t="s">
        <v>458</v>
      </c>
      <c r="D62" s="232" t="s">
        <v>459</v>
      </c>
      <c r="E62" s="231" t="s">
        <v>319</v>
      </c>
      <c r="F62" s="233">
        <v>184.59</v>
      </c>
      <c r="G62" s="265">
        <v>23.06</v>
      </c>
      <c r="H62" s="230">
        <f>'COMP. BDI'!$C$41</f>
        <v>0.29</v>
      </c>
      <c r="I62" s="267">
        <f t="shared" si="0"/>
        <v>29.75</v>
      </c>
      <c r="J62" s="267">
        <f t="shared" si="1"/>
        <v>5491.55</v>
      </c>
    </row>
    <row r="63" spans="1:10" ht="15.75">
      <c r="A63" s="248" t="s">
        <v>460</v>
      </c>
      <c r="B63" s="249"/>
      <c r="C63" s="250"/>
      <c r="D63" s="250" t="s">
        <v>461</v>
      </c>
      <c r="E63" s="249"/>
      <c r="F63" s="249"/>
      <c r="G63" s="266"/>
      <c r="H63" s="252"/>
      <c r="I63" s="268"/>
      <c r="J63" s="269">
        <f>SUM(J64:J67)</f>
        <v>38297.62</v>
      </c>
    </row>
    <row r="64" spans="1:10" ht="30">
      <c r="A64" s="239" t="s">
        <v>462</v>
      </c>
      <c r="B64" s="231" t="s">
        <v>316</v>
      </c>
      <c r="C64" s="231" t="s">
        <v>463</v>
      </c>
      <c r="D64" s="232" t="s">
        <v>464</v>
      </c>
      <c r="E64" s="231" t="s">
        <v>319</v>
      </c>
      <c r="F64" s="233">
        <v>19.32</v>
      </c>
      <c r="G64" s="265">
        <v>512.88</v>
      </c>
      <c r="H64" s="230">
        <f>'COMP. BDI'!$C$41</f>
        <v>0.29</v>
      </c>
      <c r="I64" s="267">
        <f t="shared" si="0"/>
        <v>661.62</v>
      </c>
      <c r="J64" s="267">
        <f t="shared" si="1"/>
        <v>12782.5</v>
      </c>
    </row>
    <row r="65" spans="1:10" ht="30">
      <c r="A65" s="239" t="s">
        <v>465</v>
      </c>
      <c r="B65" s="231" t="s">
        <v>306</v>
      </c>
      <c r="C65" s="231" t="s">
        <v>466</v>
      </c>
      <c r="D65" s="232" t="s">
        <v>467</v>
      </c>
      <c r="E65" s="231" t="s">
        <v>310</v>
      </c>
      <c r="F65" s="233">
        <v>13.86</v>
      </c>
      <c r="G65" s="265">
        <v>382.35</v>
      </c>
      <c r="H65" s="230">
        <f>'COMP. BDI'!$C$41</f>
        <v>0.29</v>
      </c>
      <c r="I65" s="267">
        <f t="shared" si="0"/>
        <v>493.23</v>
      </c>
      <c r="J65" s="267">
        <f t="shared" si="1"/>
        <v>6836.17</v>
      </c>
    </row>
    <row r="66" spans="1:10" ht="30">
      <c r="A66" s="239" t="s">
        <v>468</v>
      </c>
      <c r="B66" s="231" t="s">
        <v>306</v>
      </c>
      <c r="C66" s="231" t="s">
        <v>469</v>
      </c>
      <c r="D66" s="232" t="s">
        <v>470</v>
      </c>
      <c r="E66" s="231" t="s">
        <v>319</v>
      </c>
      <c r="F66" s="233">
        <v>20.15</v>
      </c>
      <c r="G66" s="265">
        <v>302.65</v>
      </c>
      <c r="H66" s="230">
        <f>'COMP. BDI'!$C$41</f>
        <v>0.29</v>
      </c>
      <c r="I66" s="267">
        <f t="shared" si="0"/>
        <v>390.42</v>
      </c>
      <c r="J66" s="267">
        <f t="shared" si="1"/>
        <v>7866.96</v>
      </c>
    </row>
    <row r="67" spans="1:10" ht="30">
      <c r="A67" s="239" t="s">
        <v>471</v>
      </c>
      <c r="B67" s="231" t="s">
        <v>316</v>
      </c>
      <c r="C67" s="231" t="s">
        <v>472</v>
      </c>
      <c r="D67" s="232" t="s">
        <v>473</v>
      </c>
      <c r="E67" s="231" t="s">
        <v>319</v>
      </c>
      <c r="F67" s="233">
        <v>24.04</v>
      </c>
      <c r="G67" s="265">
        <v>348.64</v>
      </c>
      <c r="H67" s="230">
        <f>'COMP. BDI'!$C$41</f>
        <v>0.29</v>
      </c>
      <c r="I67" s="267">
        <f t="shared" si="0"/>
        <v>449.75</v>
      </c>
      <c r="J67" s="267">
        <f t="shared" si="1"/>
        <v>10811.99</v>
      </c>
    </row>
    <row r="68" spans="1:10" ht="15.75">
      <c r="A68" s="248" t="s">
        <v>474</v>
      </c>
      <c r="B68" s="249"/>
      <c r="C68" s="250"/>
      <c r="D68" s="250" t="s">
        <v>475</v>
      </c>
      <c r="E68" s="249"/>
      <c r="F68" s="249"/>
      <c r="G68" s="266"/>
      <c r="H68" s="252"/>
      <c r="I68" s="268"/>
      <c r="J68" s="269">
        <f>SUM(J69:J70)</f>
        <v>9845.5</v>
      </c>
    </row>
    <row r="69" spans="1:10" ht="30">
      <c r="A69" s="239" t="s">
        <v>476</v>
      </c>
      <c r="B69" s="231" t="s">
        <v>306</v>
      </c>
      <c r="C69" s="231" t="s">
        <v>477</v>
      </c>
      <c r="D69" s="232" t="s">
        <v>478</v>
      </c>
      <c r="E69" s="231" t="s">
        <v>319</v>
      </c>
      <c r="F69" s="233">
        <v>346</v>
      </c>
      <c r="G69" s="265">
        <v>8.72</v>
      </c>
      <c r="H69" s="230">
        <f>'COMP. BDI'!$C$41</f>
        <v>0.29</v>
      </c>
      <c r="I69" s="267">
        <f t="shared" si="0"/>
        <v>11.25</v>
      </c>
      <c r="J69" s="267">
        <f t="shared" si="1"/>
        <v>3892.5</v>
      </c>
    </row>
    <row r="70" spans="1:10" ht="30">
      <c r="A70" s="239" t="s">
        <v>479</v>
      </c>
      <c r="B70" s="231" t="s">
        <v>316</v>
      </c>
      <c r="C70" s="231" t="s">
        <v>480</v>
      </c>
      <c r="D70" s="232" t="s">
        <v>481</v>
      </c>
      <c r="E70" s="231" t="s">
        <v>319</v>
      </c>
      <c r="F70" s="233">
        <v>281.2</v>
      </c>
      <c r="G70" s="265">
        <v>16.41</v>
      </c>
      <c r="H70" s="230">
        <f>'COMP. BDI'!$C$41</f>
        <v>0.29</v>
      </c>
      <c r="I70" s="267">
        <f t="shared" si="0"/>
        <v>21.17</v>
      </c>
      <c r="J70" s="267">
        <f t="shared" si="1"/>
        <v>5953</v>
      </c>
    </row>
    <row r="71" spans="1:10" ht="15.75">
      <c r="A71" s="248" t="s">
        <v>482</v>
      </c>
      <c r="B71" s="249"/>
      <c r="C71" s="250"/>
      <c r="D71" s="250" t="s">
        <v>483</v>
      </c>
      <c r="E71" s="249"/>
      <c r="F71" s="249"/>
      <c r="G71" s="266"/>
      <c r="H71" s="252"/>
      <c r="I71" s="268"/>
      <c r="J71" s="269">
        <f>SUM(J72:J75)</f>
        <v>4545.61</v>
      </c>
    </row>
    <row r="72" spans="1:10" ht="30">
      <c r="A72" s="239" t="s">
        <v>484</v>
      </c>
      <c r="B72" s="231" t="s">
        <v>316</v>
      </c>
      <c r="C72" s="231" t="s">
        <v>485</v>
      </c>
      <c r="D72" s="232" t="s">
        <v>486</v>
      </c>
      <c r="E72" s="231" t="s">
        <v>310</v>
      </c>
      <c r="F72" s="233">
        <v>3</v>
      </c>
      <c r="G72" s="265">
        <v>342.14</v>
      </c>
      <c r="H72" s="230">
        <f>'COMP. BDI'!$C$41</f>
        <v>0.29</v>
      </c>
      <c r="I72" s="267">
        <f t="shared" si="0"/>
        <v>441.36</v>
      </c>
      <c r="J72" s="267">
        <f t="shared" si="1"/>
        <v>1324.08</v>
      </c>
    </row>
    <row r="73" spans="1:10" ht="30">
      <c r="A73" s="239" t="s">
        <v>487</v>
      </c>
      <c r="B73" s="231" t="s">
        <v>316</v>
      </c>
      <c r="C73" s="231" t="s">
        <v>488</v>
      </c>
      <c r="D73" s="232" t="s">
        <v>489</v>
      </c>
      <c r="E73" s="231" t="s">
        <v>310</v>
      </c>
      <c r="F73" s="233">
        <v>2</v>
      </c>
      <c r="G73" s="265">
        <v>463.08</v>
      </c>
      <c r="H73" s="230">
        <f>'COMP. BDI'!$C$41</f>
        <v>0.29</v>
      </c>
      <c r="I73" s="267">
        <f t="shared" si="0"/>
        <v>597.37</v>
      </c>
      <c r="J73" s="267">
        <f t="shared" si="1"/>
        <v>1194.74</v>
      </c>
    </row>
    <row r="74" spans="1:10" ht="30">
      <c r="A74" s="239" t="s">
        <v>490</v>
      </c>
      <c r="B74" s="231" t="s">
        <v>316</v>
      </c>
      <c r="C74" s="231" t="s">
        <v>491</v>
      </c>
      <c r="D74" s="232" t="s">
        <v>492</v>
      </c>
      <c r="E74" s="231" t="s">
        <v>310</v>
      </c>
      <c r="F74" s="233">
        <v>3</v>
      </c>
      <c r="G74" s="265">
        <v>508.43</v>
      </c>
      <c r="H74" s="230">
        <f>'COMP. BDI'!$C$41</f>
        <v>0.29</v>
      </c>
      <c r="I74" s="267">
        <f t="shared" si="0"/>
        <v>655.87</v>
      </c>
      <c r="J74" s="267">
        <f t="shared" si="1"/>
        <v>1967.61</v>
      </c>
    </row>
    <row r="75" spans="1:10" ht="30">
      <c r="A75" s="239" t="s">
        <v>493</v>
      </c>
      <c r="B75" s="231" t="s">
        <v>316</v>
      </c>
      <c r="C75" s="231" t="s">
        <v>494</v>
      </c>
      <c r="D75" s="232" t="s">
        <v>495</v>
      </c>
      <c r="E75" s="231" t="s">
        <v>310</v>
      </c>
      <c r="F75" s="233">
        <v>2</v>
      </c>
      <c r="G75" s="265">
        <v>22.94</v>
      </c>
      <c r="H75" s="230">
        <f>'COMP. BDI'!$C$41</f>
        <v>0.29</v>
      </c>
      <c r="I75" s="267">
        <f t="shared" si="0"/>
        <v>29.59</v>
      </c>
      <c r="J75" s="267">
        <f t="shared" si="1"/>
        <v>59.18</v>
      </c>
    </row>
    <row r="76" spans="1:10" ht="15.75">
      <c r="A76" s="248" t="s">
        <v>496</v>
      </c>
      <c r="B76" s="249"/>
      <c r="C76" s="250"/>
      <c r="D76" s="250" t="s">
        <v>497</v>
      </c>
      <c r="E76" s="249"/>
      <c r="F76" s="249"/>
      <c r="G76" s="266"/>
      <c r="H76" s="252"/>
      <c r="I76" s="268"/>
      <c r="J76" s="269">
        <f>SUM(J77:J82)</f>
        <v>32029.11</v>
      </c>
    </row>
    <row r="77" spans="1:10" ht="30">
      <c r="A77" s="239" t="s">
        <v>498</v>
      </c>
      <c r="B77" s="231" t="s">
        <v>316</v>
      </c>
      <c r="C77" s="231" t="s">
        <v>499</v>
      </c>
      <c r="D77" s="232" t="s">
        <v>500</v>
      </c>
      <c r="E77" s="231" t="s">
        <v>319</v>
      </c>
      <c r="F77" s="233">
        <v>10.02</v>
      </c>
      <c r="G77" s="265">
        <v>41.39</v>
      </c>
      <c r="H77" s="230">
        <f>'COMP. BDI'!$C$41</f>
        <v>0.29</v>
      </c>
      <c r="I77" s="267">
        <f aca="true" t="shared" si="2" ref="I77:I92">G77+(ROUND(H77*G77,2))</f>
        <v>53.39</v>
      </c>
      <c r="J77" s="267">
        <f t="shared" si="1"/>
        <v>534.97</v>
      </c>
    </row>
    <row r="78" spans="1:10" ht="30">
      <c r="A78" s="239" t="s">
        <v>501</v>
      </c>
      <c r="B78" s="231" t="s">
        <v>316</v>
      </c>
      <c r="C78" s="231" t="s">
        <v>502</v>
      </c>
      <c r="D78" s="232" t="s">
        <v>503</v>
      </c>
      <c r="E78" s="231" t="s">
        <v>504</v>
      </c>
      <c r="F78" s="233">
        <v>10.02</v>
      </c>
      <c r="G78" s="265">
        <v>15.37</v>
      </c>
      <c r="H78" s="230">
        <f>'COMP. BDI'!$C$41</f>
        <v>0.29</v>
      </c>
      <c r="I78" s="267">
        <f t="shared" si="2"/>
        <v>19.83</v>
      </c>
      <c r="J78" s="267">
        <f aca="true" t="shared" si="3" ref="J78:J93">ROUND(I78*F78,2)</f>
        <v>198.7</v>
      </c>
    </row>
    <row r="79" spans="1:10" ht="30">
      <c r="A79" s="239" t="s">
        <v>505</v>
      </c>
      <c r="B79" s="231" t="s">
        <v>316</v>
      </c>
      <c r="C79" s="231" t="s">
        <v>506</v>
      </c>
      <c r="D79" s="232" t="s">
        <v>507</v>
      </c>
      <c r="E79" s="231" t="s">
        <v>319</v>
      </c>
      <c r="F79" s="233">
        <v>211.57</v>
      </c>
      <c r="G79" s="265">
        <v>45.37</v>
      </c>
      <c r="H79" s="230">
        <f>'COMP. BDI'!$C$41</f>
        <v>0.29</v>
      </c>
      <c r="I79" s="267">
        <f t="shared" si="2"/>
        <v>58.53</v>
      </c>
      <c r="J79" s="267">
        <f t="shared" si="3"/>
        <v>12383.19</v>
      </c>
    </row>
    <row r="80" spans="1:10" ht="30">
      <c r="A80" s="239" t="s">
        <v>508</v>
      </c>
      <c r="B80" s="231" t="s">
        <v>306</v>
      </c>
      <c r="C80" s="231" t="s">
        <v>509</v>
      </c>
      <c r="D80" s="232" t="s">
        <v>510</v>
      </c>
      <c r="E80" s="231" t="s">
        <v>319</v>
      </c>
      <c r="F80" s="233">
        <v>211.57</v>
      </c>
      <c r="G80" s="265">
        <v>42.53</v>
      </c>
      <c r="H80" s="230">
        <f>'COMP. BDI'!$C$41</f>
        <v>0.29</v>
      </c>
      <c r="I80" s="267">
        <f t="shared" si="2"/>
        <v>54.86</v>
      </c>
      <c r="J80" s="267">
        <f t="shared" si="3"/>
        <v>11606.73</v>
      </c>
    </row>
    <row r="81" spans="1:10" ht="30">
      <c r="A81" s="239" t="s">
        <v>511</v>
      </c>
      <c r="B81" s="231" t="s">
        <v>316</v>
      </c>
      <c r="C81" s="231" t="s">
        <v>512</v>
      </c>
      <c r="D81" s="232" t="s">
        <v>513</v>
      </c>
      <c r="E81" s="231" t="s">
        <v>319</v>
      </c>
      <c r="F81" s="233">
        <v>211.57</v>
      </c>
      <c r="G81" s="265">
        <v>6.32</v>
      </c>
      <c r="H81" s="230">
        <f>'COMP. BDI'!$C$41</f>
        <v>0.29</v>
      </c>
      <c r="I81" s="267">
        <f t="shared" si="2"/>
        <v>8.15</v>
      </c>
      <c r="J81" s="267">
        <f t="shared" si="3"/>
        <v>1724.3</v>
      </c>
    </row>
    <row r="82" spans="1:10" ht="30">
      <c r="A82" s="239" t="s">
        <v>514</v>
      </c>
      <c r="B82" s="231" t="s">
        <v>422</v>
      </c>
      <c r="C82" s="231" t="s">
        <v>515</v>
      </c>
      <c r="D82" s="232" t="s">
        <v>516</v>
      </c>
      <c r="E82" s="231" t="s">
        <v>312</v>
      </c>
      <c r="F82" s="233">
        <v>211.57</v>
      </c>
      <c r="G82" s="265">
        <v>20.45</v>
      </c>
      <c r="H82" s="230">
        <f>'COMP. BDI'!$C$41</f>
        <v>0.29</v>
      </c>
      <c r="I82" s="267">
        <f t="shared" si="2"/>
        <v>26.38</v>
      </c>
      <c r="J82" s="267">
        <f t="shared" si="3"/>
        <v>5581.22</v>
      </c>
    </row>
    <row r="83" spans="1:10" ht="15.75">
      <c r="A83" s="248" t="s">
        <v>517</v>
      </c>
      <c r="B83" s="249"/>
      <c r="C83" s="250"/>
      <c r="D83" s="250" t="s">
        <v>518</v>
      </c>
      <c r="E83" s="249"/>
      <c r="F83" s="249"/>
      <c r="G83" s="266"/>
      <c r="H83" s="252">
        <f>'COMP. BDI'!$C$41</f>
        <v>0.29</v>
      </c>
      <c r="I83" s="268">
        <f t="shared" si="2"/>
        <v>0</v>
      </c>
      <c r="J83" s="269">
        <f>SUM(J84:J85)</f>
        <v>1162.44</v>
      </c>
    </row>
    <row r="84" spans="1:10" ht="30">
      <c r="A84" s="239" t="s">
        <v>519</v>
      </c>
      <c r="B84" s="231" t="s">
        <v>316</v>
      </c>
      <c r="C84" s="231" t="s">
        <v>520</v>
      </c>
      <c r="D84" s="232" t="s">
        <v>521</v>
      </c>
      <c r="E84" s="231" t="s">
        <v>310</v>
      </c>
      <c r="F84" s="233">
        <v>8</v>
      </c>
      <c r="G84" s="265">
        <v>52.38</v>
      </c>
      <c r="H84" s="230">
        <f>'COMP. BDI'!$C$41</f>
        <v>0.29</v>
      </c>
      <c r="I84" s="267">
        <f t="shared" si="2"/>
        <v>67.57</v>
      </c>
      <c r="J84" s="267">
        <f t="shared" si="3"/>
        <v>540.56</v>
      </c>
    </row>
    <row r="85" spans="1:10" ht="30">
      <c r="A85" s="239" t="s">
        <v>522</v>
      </c>
      <c r="B85" s="231" t="s">
        <v>316</v>
      </c>
      <c r="C85" s="231" t="s">
        <v>523</v>
      </c>
      <c r="D85" s="232" t="s">
        <v>524</v>
      </c>
      <c r="E85" s="231" t="s">
        <v>310</v>
      </c>
      <c r="F85" s="233">
        <v>2</v>
      </c>
      <c r="G85" s="265">
        <v>241.04</v>
      </c>
      <c r="H85" s="230">
        <f>'COMP. BDI'!$C$41</f>
        <v>0.29</v>
      </c>
      <c r="I85" s="267">
        <f t="shared" si="2"/>
        <v>310.94</v>
      </c>
      <c r="J85" s="267">
        <f t="shared" si="3"/>
        <v>621.88</v>
      </c>
    </row>
    <row r="86" spans="1:10" ht="15.75">
      <c r="A86" s="248" t="s">
        <v>525</v>
      </c>
      <c r="B86" s="249"/>
      <c r="C86" s="250"/>
      <c r="D86" s="250" t="s">
        <v>308</v>
      </c>
      <c r="E86" s="249"/>
      <c r="F86" s="249"/>
      <c r="G86" s="266"/>
      <c r="H86" s="252">
        <f>'COMP. BDI'!$C$41</f>
        <v>0.29</v>
      </c>
      <c r="I86" s="268">
        <f t="shared" si="2"/>
        <v>0</v>
      </c>
      <c r="J86" s="269">
        <f>SUM(J87:J89)</f>
        <v>4016.53</v>
      </c>
    </row>
    <row r="87" spans="1:10" ht="30">
      <c r="A87" s="239" t="s">
        <v>526</v>
      </c>
      <c r="B87" s="231" t="s">
        <v>316</v>
      </c>
      <c r="C87" s="231" t="s">
        <v>527</v>
      </c>
      <c r="D87" s="232" t="s">
        <v>528</v>
      </c>
      <c r="E87" s="231" t="s">
        <v>355</v>
      </c>
      <c r="F87" s="233">
        <v>3</v>
      </c>
      <c r="G87" s="265">
        <v>216.44</v>
      </c>
      <c r="H87" s="230">
        <f>'COMP. BDI'!$C$41</f>
        <v>0.29</v>
      </c>
      <c r="I87" s="267">
        <f t="shared" si="2"/>
        <v>279.21</v>
      </c>
      <c r="J87" s="267">
        <f t="shared" si="3"/>
        <v>837.63</v>
      </c>
    </row>
    <row r="88" spans="1:10" ht="30">
      <c r="A88" s="239" t="s">
        <v>529</v>
      </c>
      <c r="B88" s="231" t="s">
        <v>316</v>
      </c>
      <c r="C88" s="231" t="s">
        <v>530</v>
      </c>
      <c r="D88" s="232" t="s">
        <v>531</v>
      </c>
      <c r="E88" s="231" t="s">
        <v>319</v>
      </c>
      <c r="F88" s="233">
        <v>189</v>
      </c>
      <c r="G88" s="265">
        <v>5.32</v>
      </c>
      <c r="H88" s="230">
        <f>'COMP. BDI'!$C$41</f>
        <v>0.29</v>
      </c>
      <c r="I88" s="267">
        <f t="shared" si="2"/>
        <v>6.86</v>
      </c>
      <c r="J88" s="267">
        <f t="shared" si="3"/>
        <v>1296.54</v>
      </c>
    </row>
    <row r="89" spans="1:10" ht="30">
      <c r="A89" s="239" t="s">
        <v>532</v>
      </c>
      <c r="B89" s="231" t="s">
        <v>316</v>
      </c>
      <c r="C89" s="231" t="s">
        <v>533</v>
      </c>
      <c r="D89" s="232" t="s">
        <v>534</v>
      </c>
      <c r="E89" s="231" t="s">
        <v>535</v>
      </c>
      <c r="F89" s="233">
        <v>1</v>
      </c>
      <c r="G89" s="265">
        <v>1459.19</v>
      </c>
      <c r="H89" s="230">
        <f>'COMP. BDI'!$C$41</f>
        <v>0.29</v>
      </c>
      <c r="I89" s="267">
        <f t="shared" si="2"/>
        <v>1882.36</v>
      </c>
      <c r="J89" s="267">
        <f t="shared" si="3"/>
        <v>1882.36</v>
      </c>
    </row>
    <row r="90" spans="1:10" ht="15.75">
      <c r="A90" s="248" t="s">
        <v>536</v>
      </c>
      <c r="B90" s="249"/>
      <c r="C90" s="250"/>
      <c r="D90" s="250" t="s">
        <v>537</v>
      </c>
      <c r="E90" s="249"/>
      <c r="F90" s="249"/>
      <c r="G90" s="266"/>
      <c r="H90" s="252">
        <f>'COMP. BDI'!$C$41</f>
        <v>0.29</v>
      </c>
      <c r="I90" s="268"/>
      <c r="J90" s="269">
        <f>SUM(J91)</f>
        <v>73404.8</v>
      </c>
    </row>
    <row r="91" spans="1:10" ht="15.75">
      <c r="A91" s="248" t="s">
        <v>538</v>
      </c>
      <c r="B91" s="249"/>
      <c r="C91" s="250"/>
      <c r="D91" s="250" t="s">
        <v>539</v>
      </c>
      <c r="E91" s="249"/>
      <c r="F91" s="249"/>
      <c r="G91" s="266"/>
      <c r="H91" s="252">
        <f>'COMP. BDI'!$C$41</f>
        <v>0.29</v>
      </c>
      <c r="I91" s="268"/>
      <c r="J91" s="269">
        <f>SUM(J92:J93)</f>
        <v>73404.8</v>
      </c>
    </row>
    <row r="92" spans="1:10" ht="30">
      <c r="A92" s="239" t="s">
        <v>540</v>
      </c>
      <c r="B92" s="231" t="s">
        <v>316</v>
      </c>
      <c r="C92" s="231" t="s">
        <v>541</v>
      </c>
      <c r="D92" s="232" t="s">
        <v>542</v>
      </c>
      <c r="E92" s="231" t="s">
        <v>355</v>
      </c>
      <c r="F92" s="233">
        <v>160</v>
      </c>
      <c r="G92" s="265">
        <v>250</v>
      </c>
      <c r="H92" s="230">
        <f>'COMP. BDI'!$C$41</f>
        <v>0.29</v>
      </c>
      <c r="I92" s="267">
        <f t="shared" si="2"/>
        <v>322.5</v>
      </c>
      <c r="J92" s="267">
        <f t="shared" si="3"/>
        <v>51600</v>
      </c>
    </row>
    <row r="93" spans="1:10" ht="30">
      <c r="A93" s="239" t="s">
        <v>543</v>
      </c>
      <c r="B93" s="231" t="s">
        <v>316</v>
      </c>
      <c r="C93" s="231" t="s">
        <v>544</v>
      </c>
      <c r="D93" s="232" t="s">
        <v>545</v>
      </c>
      <c r="E93" s="231" t="s">
        <v>355</v>
      </c>
      <c r="F93" s="233">
        <v>160</v>
      </c>
      <c r="G93" s="265">
        <v>105.64</v>
      </c>
      <c r="H93" s="230">
        <f>'COMP. BDI'!$C$41</f>
        <v>0.29</v>
      </c>
      <c r="I93" s="267">
        <f>G93+(ROUND(H93*G93,2))</f>
        <v>136.28</v>
      </c>
      <c r="J93" s="267">
        <f t="shared" si="3"/>
        <v>21804.8</v>
      </c>
    </row>
    <row r="94" spans="1:10" ht="15">
      <c r="A94" s="234"/>
      <c r="B94" s="235"/>
      <c r="C94" s="235"/>
      <c r="D94" s="235"/>
      <c r="E94" s="235"/>
      <c r="F94" s="235"/>
      <c r="G94" s="235"/>
      <c r="H94" s="235"/>
      <c r="I94" s="235"/>
      <c r="J94" s="236"/>
    </row>
    <row r="95" spans="1:10" ht="15.75">
      <c r="A95" s="300" t="s">
        <v>293</v>
      </c>
      <c r="B95" s="301"/>
      <c r="C95" s="301"/>
      <c r="D95" s="301"/>
      <c r="E95" s="301"/>
      <c r="F95" s="301"/>
      <c r="G95" s="301"/>
      <c r="H95" s="301"/>
      <c r="I95" s="302"/>
      <c r="J95" s="264">
        <f>SUM(J90,J86,J83,J76,J71,J68,J63,J60,J38,J33,J28,J24,J22,J20,J17,J11,J14)</f>
        <v>351582.94</v>
      </c>
    </row>
    <row r="96" spans="1:10" ht="15">
      <c r="A96" s="146"/>
      <c r="B96" s="144"/>
      <c r="C96" s="144"/>
      <c r="D96" s="145"/>
      <c r="E96" s="144"/>
      <c r="F96" s="148"/>
      <c r="G96" s="144"/>
      <c r="H96" s="144"/>
      <c r="I96" s="144"/>
      <c r="J96" s="149"/>
    </row>
    <row r="97" spans="1:10" ht="15.75">
      <c r="A97" s="303" t="s">
        <v>1009</v>
      </c>
      <c r="B97" s="303"/>
      <c r="C97" s="303"/>
      <c r="D97" s="303"/>
      <c r="E97" s="303"/>
      <c r="F97" s="303"/>
      <c r="G97" s="303"/>
      <c r="H97" s="303"/>
      <c r="I97" s="303"/>
      <c r="J97" s="303"/>
    </row>
    <row r="98" spans="1:10" ht="15.75">
      <c r="A98" s="303" t="s">
        <v>158</v>
      </c>
      <c r="B98" s="303"/>
      <c r="C98" s="303"/>
      <c r="D98" s="303"/>
      <c r="E98" s="303"/>
      <c r="F98" s="303"/>
      <c r="G98" s="303"/>
      <c r="H98" s="303"/>
      <c r="I98" s="303"/>
      <c r="J98" s="303"/>
    </row>
    <row r="99" spans="1:10" ht="15.75">
      <c r="A99" s="303" t="s">
        <v>1008</v>
      </c>
      <c r="B99" s="303"/>
      <c r="C99" s="303"/>
      <c r="D99" s="303"/>
      <c r="E99" s="303"/>
      <c r="F99" s="303"/>
      <c r="G99" s="303"/>
      <c r="H99" s="303"/>
      <c r="I99" s="303"/>
      <c r="J99" s="303"/>
    </row>
    <row r="100" spans="1:10" ht="15.75">
      <c r="A100" s="303" t="s">
        <v>159</v>
      </c>
      <c r="B100" s="303"/>
      <c r="C100" s="303"/>
      <c r="D100" s="303"/>
      <c r="E100" s="303"/>
      <c r="F100" s="303"/>
      <c r="G100" s="303"/>
      <c r="H100" s="303"/>
      <c r="I100" s="303"/>
      <c r="J100" s="303"/>
    </row>
    <row r="101" spans="1:10" ht="15.75">
      <c r="A101" s="154"/>
      <c r="B101" s="152"/>
      <c r="C101" s="152"/>
      <c r="D101" s="145"/>
      <c r="E101" s="146"/>
      <c r="F101" s="146"/>
      <c r="G101" s="151"/>
      <c r="H101" s="151"/>
      <c r="I101" s="144"/>
      <c r="J101" s="149"/>
    </row>
    <row r="102" spans="1:10" ht="67.5" customHeight="1">
      <c r="A102" s="320" t="s">
        <v>305</v>
      </c>
      <c r="B102" s="320"/>
      <c r="C102" s="320"/>
      <c r="D102" s="320"/>
      <c r="E102" s="320"/>
      <c r="F102" s="320"/>
      <c r="G102" s="320"/>
      <c r="H102" s="320"/>
      <c r="I102" s="320"/>
      <c r="J102" s="320"/>
    </row>
    <row r="103" spans="1:10" ht="15.75">
      <c r="A103" s="154"/>
      <c r="B103" s="150"/>
      <c r="C103" s="150"/>
      <c r="D103" s="145"/>
      <c r="E103" s="146"/>
      <c r="F103" s="146"/>
      <c r="G103" s="151"/>
      <c r="H103" s="151"/>
      <c r="I103" s="144"/>
      <c r="J103" s="149"/>
    </row>
    <row r="104" spans="1:10" ht="15.75">
      <c r="A104" s="303" t="s">
        <v>160</v>
      </c>
      <c r="B104" s="303"/>
      <c r="C104" s="303"/>
      <c r="D104" s="303"/>
      <c r="E104" s="303"/>
      <c r="F104" s="303"/>
      <c r="G104" s="303"/>
      <c r="H104" s="303"/>
      <c r="I104" s="303"/>
      <c r="J104" s="303"/>
    </row>
    <row r="105" spans="1:10" ht="15.75">
      <c r="A105" s="303" t="s">
        <v>161</v>
      </c>
      <c r="B105" s="303"/>
      <c r="C105" s="303"/>
      <c r="D105" s="303"/>
      <c r="E105" s="303"/>
      <c r="F105" s="303"/>
      <c r="G105" s="303"/>
      <c r="H105" s="303"/>
      <c r="I105" s="303"/>
      <c r="J105" s="303"/>
    </row>
    <row r="106" spans="1:10" ht="15.75">
      <c r="A106" s="303" t="s">
        <v>162</v>
      </c>
      <c r="B106" s="303"/>
      <c r="C106" s="303"/>
      <c r="D106" s="303"/>
      <c r="E106" s="303"/>
      <c r="F106" s="303"/>
      <c r="G106" s="303"/>
      <c r="H106" s="303"/>
      <c r="I106" s="303"/>
      <c r="J106" s="303"/>
    </row>
    <row r="107" spans="1:10" ht="15.75">
      <c r="A107" s="303" t="s">
        <v>163</v>
      </c>
      <c r="B107" s="303"/>
      <c r="C107" s="303"/>
      <c r="D107" s="303"/>
      <c r="E107" s="303"/>
      <c r="F107" s="303"/>
      <c r="G107" s="303"/>
      <c r="H107" s="303"/>
      <c r="I107" s="303"/>
      <c r="J107" s="303"/>
    </row>
    <row r="108" spans="1:10" ht="15.75">
      <c r="A108" s="154" t="s">
        <v>164</v>
      </c>
      <c r="B108" s="150"/>
      <c r="C108" s="150"/>
      <c r="D108" s="145"/>
      <c r="E108" s="146"/>
      <c r="F108" s="146"/>
      <c r="G108" s="151"/>
      <c r="H108" s="151"/>
      <c r="I108" s="144"/>
      <c r="J108" s="149"/>
    </row>
    <row r="109" spans="1:10" ht="15.75">
      <c r="A109" s="154"/>
      <c r="B109" s="150"/>
      <c r="C109" s="150"/>
      <c r="D109" s="145"/>
      <c r="E109" s="146"/>
      <c r="F109" s="146"/>
      <c r="G109" s="151"/>
      <c r="H109" s="151"/>
      <c r="I109" s="144"/>
      <c r="J109" s="149"/>
    </row>
    <row r="110" spans="1:10" ht="15">
      <c r="A110" s="311" t="s">
        <v>1010</v>
      </c>
      <c r="B110" s="311"/>
      <c r="C110" s="311"/>
      <c r="D110" s="311"/>
      <c r="E110" s="311"/>
      <c r="F110" s="311"/>
      <c r="G110" s="311"/>
      <c r="H110" s="311"/>
      <c r="I110" s="311"/>
      <c r="J110" s="311"/>
    </row>
    <row r="111" spans="1:10" ht="15">
      <c r="A111" s="237"/>
      <c r="B111" s="212"/>
      <c r="C111" s="212"/>
      <c r="D111" s="145"/>
      <c r="E111" s="146"/>
      <c r="F111" s="146"/>
      <c r="G111" s="151"/>
      <c r="H111" s="151"/>
      <c r="I111" s="144"/>
      <c r="J111" s="149"/>
    </row>
    <row r="112" spans="1:10" ht="15">
      <c r="A112" s="310" t="s">
        <v>165</v>
      </c>
      <c r="B112" s="310"/>
      <c r="C112" s="310"/>
      <c r="D112" s="310"/>
      <c r="E112" s="310"/>
      <c r="F112" s="310"/>
      <c r="G112" s="310"/>
      <c r="H112" s="310"/>
      <c r="I112" s="310"/>
      <c r="J112" s="310"/>
    </row>
    <row r="113" spans="1:10" ht="15.75">
      <c r="A113" s="319" t="s">
        <v>166</v>
      </c>
      <c r="B113" s="319"/>
      <c r="C113" s="319"/>
      <c r="D113" s="319"/>
      <c r="E113" s="319"/>
      <c r="F113" s="319"/>
      <c r="G113" s="319"/>
      <c r="H113" s="319"/>
      <c r="I113" s="319"/>
      <c r="J113" s="319"/>
    </row>
    <row r="114" spans="1:10" ht="15">
      <c r="A114" s="310" t="s">
        <v>167</v>
      </c>
      <c r="B114" s="310"/>
      <c r="C114" s="310"/>
      <c r="D114" s="310"/>
      <c r="E114" s="310"/>
      <c r="F114" s="310"/>
      <c r="G114" s="310"/>
      <c r="H114" s="310"/>
      <c r="I114" s="310"/>
      <c r="J114" s="310"/>
    </row>
    <row r="115" spans="5:8" ht="15">
      <c r="E115" s="242"/>
      <c r="F115" s="243"/>
      <c r="G115" s="243"/>
      <c r="H115" s="243"/>
    </row>
    <row r="116" spans="5:8" ht="15">
      <c r="E116" s="242"/>
      <c r="F116" s="243"/>
      <c r="G116" s="243"/>
      <c r="H116" s="243"/>
    </row>
    <row r="117" spans="5:8" ht="15">
      <c r="E117" s="242"/>
      <c r="F117" s="243"/>
      <c r="G117" s="243"/>
      <c r="H117" s="243"/>
    </row>
    <row r="118" spans="5:8" ht="15">
      <c r="E118" s="242"/>
      <c r="F118" s="243"/>
      <c r="G118" s="243"/>
      <c r="H118" s="243"/>
    </row>
    <row r="119" spans="5:8" ht="15">
      <c r="E119" s="242"/>
      <c r="F119" s="243"/>
      <c r="G119" s="243"/>
      <c r="H119" s="243"/>
    </row>
    <row r="120" spans="5:8" ht="15">
      <c r="E120" s="242"/>
      <c r="F120" s="243"/>
      <c r="G120" s="243"/>
      <c r="H120" s="243"/>
    </row>
    <row r="121" ht="15">
      <c r="F121" s="246"/>
    </row>
  </sheetData>
  <sheetProtection/>
  <mergeCells count="23">
    <mergeCell ref="A6:E6"/>
    <mergeCell ref="F6:J6"/>
    <mergeCell ref="F7:G7"/>
    <mergeCell ref="H7:J7"/>
    <mergeCell ref="A113:J113"/>
    <mergeCell ref="A102:J102"/>
    <mergeCell ref="A114:J114"/>
    <mergeCell ref="A104:J104"/>
    <mergeCell ref="A105:J105"/>
    <mergeCell ref="A106:J106"/>
    <mergeCell ref="A107:J107"/>
    <mergeCell ref="A110:J110"/>
    <mergeCell ref="A112:J112"/>
    <mergeCell ref="A1:J1"/>
    <mergeCell ref="A95:I95"/>
    <mergeCell ref="A97:J97"/>
    <mergeCell ref="A98:J98"/>
    <mergeCell ref="A99:J99"/>
    <mergeCell ref="A100:J100"/>
    <mergeCell ref="A4:J4"/>
    <mergeCell ref="F8:J8"/>
    <mergeCell ref="A8:E8"/>
    <mergeCell ref="A7:E7"/>
  </mergeCells>
  <conditionalFormatting sqref="F85 F81 F89 F50:F51 F53:F59 F61:F62 F64:F67 F69:F70 F72:F75 F77 F87 F92">
    <cfRule type="cellIs" priority="12" dxfId="0" operator="equal" stopIfTrue="1">
      <formula>0</formula>
    </cfRule>
  </conditionalFormatting>
  <conditionalFormatting sqref="F82">
    <cfRule type="cellIs" priority="10" dxfId="0" operator="equal" stopIfTrue="1">
      <formula>0</formula>
    </cfRule>
  </conditionalFormatting>
  <conditionalFormatting sqref="F79">
    <cfRule type="cellIs" priority="2" dxfId="0" operator="equal" stopIfTrue="1">
      <formula>0</formula>
    </cfRule>
  </conditionalFormatting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55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A100" sqref="A100:Q100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21"/>
      <c r="B1" s="321"/>
      <c r="C1" s="321"/>
      <c r="D1" s="321"/>
      <c r="E1" s="321"/>
      <c r="F1" s="321"/>
      <c r="G1" s="321"/>
      <c r="H1" s="321"/>
    </row>
    <row r="2" spans="1:8" ht="12.75">
      <c r="A2" s="321"/>
      <c r="B2" s="321"/>
      <c r="C2" s="321"/>
      <c r="D2" s="321"/>
      <c r="E2" s="321"/>
      <c r="F2" s="321"/>
      <c r="G2" s="321"/>
      <c r="H2" s="321"/>
    </row>
    <row r="3" spans="1:8" ht="12.75">
      <c r="A3" s="321"/>
      <c r="B3" s="321"/>
      <c r="C3" s="321"/>
      <c r="D3" s="321"/>
      <c r="E3" s="321"/>
      <c r="F3" s="321"/>
      <c r="G3" s="321"/>
      <c r="H3" s="321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3" t="s">
        <v>256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</row>
    <row r="8" spans="1:17" ht="15.75">
      <c r="A8" s="313" t="s">
        <v>243</v>
      </c>
      <c r="B8" s="313"/>
      <c r="C8" s="313"/>
      <c r="D8" s="313"/>
      <c r="E8" s="313"/>
      <c r="F8" s="313"/>
      <c r="G8" s="313"/>
      <c r="H8" s="313"/>
      <c r="P8" s="338" t="s">
        <v>270</v>
      </c>
      <c r="Q8" s="338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30" t="s">
        <v>0</v>
      </c>
      <c r="B10" s="328" t="s">
        <v>130</v>
      </c>
      <c r="C10" s="118"/>
      <c r="D10" s="117"/>
      <c r="E10" s="117"/>
      <c r="F10" s="117"/>
      <c r="G10" s="117"/>
      <c r="H10" s="117"/>
      <c r="I10" s="111"/>
      <c r="J10" s="326" t="s">
        <v>257</v>
      </c>
      <c r="K10" s="327"/>
      <c r="L10" s="326" t="s">
        <v>258</v>
      </c>
      <c r="M10" s="327"/>
      <c r="N10" s="326" t="s">
        <v>259</v>
      </c>
      <c r="O10" s="327"/>
      <c r="P10" s="326" t="s">
        <v>260</v>
      </c>
      <c r="Q10" s="327"/>
    </row>
    <row r="11" spans="1:17" ht="43.5" thickBot="1">
      <c r="A11" s="331"/>
      <c r="B11" s="329"/>
      <c r="C11" s="119" t="s">
        <v>174</v>
      </c>
      <c r="D11" s="112" t="s">
        <v>3</v>
      </c>
      <c r="E11" s="113" t="s">
        <v>239</v>
      </c>
      <c r="F11" s="114" t="s">
        <v>241</v>
      </c>
      <c r="G11" s="113" t="s">
        <v>240</v>
      </c>
      <c r="H11" s="115" t="s">
        <v>242</v>
      </c>
      <c r="I11" s="116"/>
      <c r="J11" s="93" t="s">
        <v>261</v>
      </c>
      <c r="K11" s="94" t="s">
        <v>19</v>
      </c>
      <c r="L11" s="93" t="s">
        <v>261</v>
      </c>
      <c r="M11" s="94" t="s">
        <v>19</v>
      </c>
      <c r="N11" s="95" t="s">
        <v>261</v>
      </c>
      <c r="O11" s="94" t="s">
        <v>19</v>
      </c>
      <c r="P11" s="96" t="s">
        <v>261</v>
      </c>
      <c r="Q11" s="94" t="s">
        <v>19</v>
      </c>
    </row>
    <row r="12" spans="1:17" ht="12.75">
      <c r="A12" s="104" t="s">
        <v>131</v>
      </c>
      <c r="B12" s="322" t="s">
        <v>132</v>
      </c>
      <c r="C12" s="322"/>
      <c r="D12" s="322"/>
      <c r="E12" s="322"/>
      <c r="F12" s="322"/>
      <c r="G12" s="322"/>
      <c r="H12" s="105">
        <f>SUM(H13:H14)</f>
        <v>125.79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175</v>
      </c>
      <c r="C13" s="35" t="s">
        <v>55</v>
      </c>
      <c r="D13" s="38">
        <v>6.16</v>
      </c>
      <c r="E13" s="36">
        <f>SUM('Comp. Unitaria'!F27,'Comp. Unitaria'!F28)</f>
        <v>15.83</v>
      </c>
      <c r="F13" s="87">
        <f>'COMP. BDI'!$C$41</f>
        <v>0.29</v>
      </c>
      <c r="G13" s="37">
        <f>E13+(ROUND(F13*E13,2))</f>
        <v>20.42</v>
      </c>
      <c r="H13" s="37">
        <f>ROUND(G13*D13,2)</f>
        <v>125.79</v>
      </c>
      <c r="I13" s="98"/>
      <c r="J13" s="99">
        <v>1149.58</v>
      </c>
      <c r="K13" s="100">
        <v>1</v>
      </c>
      <c r="L13" s="97">
        <f>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9">
        <v>1149.58</v>
      </c>
      <c r="Q13" s="101">
        <f>ROUND((P13*K13)/J13,4)</f>
        <v>1</v>
      </c>
    </row>
    <row r="14" spans="1:17" ht="16.5">
      <c r="A14" s="35" t="s">
        <v>113</v>
      </c>
      <c r="B14" s="45" t="s">
        <v>176</v>
      </c>
      <c r="C14" s="35" t="s">
        <v>55</v>
      </c>
      <c r="D14" s="38">
        <v>229.63</v>
      </c>
      <c r="E14" s="36">
        <f>SUM('Comp. Unitaria'!F51,'Comp. Unitaria'!F52)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 aca="true" t="shared" si="0" ref="L14:L77">P14</f>
        <v>962.15</v>
      </c>
      <c r="M14" s="101">
        <f aca="true" t="shared" si="1" ref="M14:M77">ROUND((L14*K14)/J14,4)</f>
        <v>1</v>
      </c>
      <c r="N14" s="99">
        <f aca="true" t="shared" si="2" ref="N14:N77">J14-L14</f>
        <v>0</v>
      </c>
      <c r="O14" s="100">
        <f aca="true" t="shared" si="3" ref="O14:O77">K14-M14</f>
        <v>0</v>
      </c>
      <c r="P14" s="99">
        <v>962.15</v>
      </c>
      <c r="Q14" s="101">
        <f aca="true" t="shared" si="4" ref="Q14:Q77">ROUND((P14*K14)/J14,4)</f>
        <v>1</v>
      </c>
    </row>
    <row r="15" spans="1:17" ht="16.5">
      <c r="A15" s="67" t="s">
        <v>133</v>
      </c>
      <c r="B15" s="324" t="s">
        <v>134</v>
      </c>
      <c r="C15" s="324"/>
      <c r="D15" s="324"/>
      <c r="E15" s="324"/>
      <c r="F15" s="324"/>
      <c r="G15" s="324"/>
      <c r="H15" s="79">
        <f>SUM(H16:H17)</f>
        <v>789.55</v>
      </c>
      <c r="I15" s="98"/>
      <c r="J15" s="99"/>
      <c r="K15" s="102"/>
      <c r="L15" s="97">
        <f t="shared" si="0"/>
        <v>0</v>
      </c>
      <c r="M15" s="101"/>
      <c r="N15" s="99"/>
      <c r="O15" s="100"/>
      <c r="P15" s="99"/>
      <c r="Q15" s="101"/>
    </row>
    <row r="16" spans="1:17" ht="16.5">
      <c r="A16" s="35" t="s">
        <v>5</v>
      </c>
      <c r="B16" s="52" t="s">
        <v>177</v>
      </c>
      <c r="C16" s="68" t="s">
        <v>109</v>
      </c>
      <c r="D16" s="69">
        <v>9.15</v>
      </c>
      <c r="E16" s="70">
        <f>SUM('Comp. Unitaria'!F70,'Comp. Unitaria'!F71)</f>
        <v>66.89</v>
      </c>
      <c r="F16" s="87">
        <f>'COMP. BDI'!$C$41</f>
        <v>0.29</v>
      </c>
      <c r="G16" s="37">
        <f>E16+(ROUND(F16*E16,2))</f>
        <v>86.29</v>
      </c>
      <c r="H16" s="37">
        <f>ROUND(G16*D16,2)</f>
        <v>789.55</v>
      </c>
      <c r="I16" s="98"/>
      <c r="J16" s="99">
        <v>366.82</v>
      </c>
      <c r="K16" s="100">
        <v>1</v>
      </c>
      <c r="L16" s="97">
        <f t="shared" si="0"/>
        <v>366.82</v>
      </c>
      <c r="M16" s="101">
        <f t="shared" si="1"/>
        <v>1</v>
      </c>
      <c r="N16" s="99">
        <f t="shared" si="2"/>
        <v>0</v>
      </c>
      <c r="O16" s="100">
        <f t="shared" si="3"/>
        <v>0</v>
      </c>
      <c r="P16" s="99">
        <v>366.82</v>
      </c>
      <c r="Q16" s="101">
        <f t="shared" si="4"/>
        <v>1</v>
      </c>
    </row>
    <row r="17" spans="1:17" ht="16.5">
      <c r="A17" s="35" t="s">
        <v>110</v>
      </c>
      <c r="B17" s="52" t="s">
        <v>173</v>
      </c>
      <c r="C17" s="68" t="s">
        <v>109</v>
      </c>
      <c r="D17" s="71">
        <v>2.75</v>
      </c>
      <c r="E17" s="70">
        <f>SUM('Comp. Unitaria'!F89,'Comp. Unitaria'!F90)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 t="shared" si="0"/>
        <v>258.53</v>
      </c>
      <c r="M17" s="101">
        <f t="shared" si="1"/>
        <v>1</v>
      </c>
      <c r="N17" s="99">
        <f t="shared" si="2"/>
        <v>0</v>
      </c>
      <c r="O17" s="100">
        <f t="shared" si="3"/>
        <v>0</v>
      </c>
      <c r="P17" s="99">
        <v>258.53</v>
      </c>
      <c r="Q17" s="101">
        <f t="shared" si="4"/>
        <v>1</v>
      </c>
    </row>
    <row r="18" spans="1:17" ht="16.5">
      <c r="A18" s="67" t="s">
        <v>178</v>
      </c>
      <c r="B18" s="324" t="s">
        <v>136</v>
      </c>
      <c r="C18" s="324"/>
      <c r="D18" s="324"/>
      <c r="E18" s="324"/>
      <c r="F18" s="324"/>
      <c r="G18" s="324"/>
      <c r="H18" s="79">
        <f>SUM(H19:H20)</f>
        <v>36.28</v>
      </c>
      <c r="I18" s="98"/>
      <c r="J18" s="99"/>
      <c r="K18" s="102"/>
      <c r="L18" s="97">
        <f t="shared" si="0"/>
        <v>0</v>
      </c>
      <c r="M18" s="101"/>
      <c r="N18" s="99"/>
      <c r="O18" s="100"/>
      <c r="P18" s="99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Unitaria'!F110</f>
        <v>7.52</v>
      </c>
      <c r="F19" s="87">
        <f>'COMP. BDI'!$C$41</f>
        <v>0.29</v>
      </c>
      <c r="G19" s="37">
        <f>E19+(ROUND(F19*E19,2))</f>
        <v>9.7</v>
      </c>
      <c r="H19" s="37">
        <f>ROUND(G19*D19,2)</f>
        <v>36.28</v>
      </c>
      <c r="I19" s="98"/>
      <c r="J19" s="99">
        <v>8079.26</v>
      </c>
      <c r="K19" s="100">
        <v>1</v>
      </c>
      <c r="L19" s="97">
        <f t="shared" si="0"/>
        <v>8079.26</v>
      </c>
      <c r="M19" s="101">
        <f t="shared" si="1"/>
        <v>1</v>
      </c>
      <c r="N19" s="99">
        <f t="shared" si="2"/>
        <v>0</v>
      </c>
      <c r="O19" s="100">
        <f t="shared" si="3"/>
        <v>0</v>
      </c>
      <c r="P19" s="99">
        <v>8079.26</v>
      </c>
      <c r="Q19" s="101">
        <f t="shared" si="4"/>
        <v>1</v>
      </c>
    </row>
    <row r="20" spans="1:17" ht="16.5">
      <c r="A20" s="35" t="s">
        <v>252</v>
      </c>
      <c r="B20" s="52" t="s">
        <v>53</v>
      </c>
      <c r="C20" s="68" t="s">
        <v>109</v>
      </c>
      <c r="D20" s="69">
        <v>3.74</v>
      </c>
      <c r="E20" s="70">
        <f>'Comp. Unitaria'!F132</f>
        <v>0</v>
      </c>
      <c r="F20" s="87">
        <f>'COMP. BDI'!$C$41</f>
        <v>0.29</v>
      </c>
      <c r="G20" s="37">
        <f>E20+(ROUND(F20*E20,2))</f>
        <v>0</v>
      </c>
      <c r="H20" s="37">
        <f>ROUND(G20*D20,2)</f>
        <v>0</v>
      </c>
      <c r="I20" s="98"/>
      <c r="J20" s="99">
        <v>7783.01</v>
      </c>
      <c r="K20" s="100">
        <v>1</v>
      </c>
      <c r="L20" s="97">
        <f t="shared" si="0"/>
        <v>7783.01</v>
      </c>
      <c r="M20" s="101">
        <f t="shared" si="1"/>
        <v>1</v>
      </c>
      <c r="N20" s="99">
        <f t="shared" si="2"/>
        <v>0</v>
      </c>
      <c r="O20" s="100">
        <f t="shared" si="3"/>
        <v>0</v>
      </c>
      <c r="P20" s="99">
        <v>7783.01</v>
      </c>
      <c r="Q20" s="101">
        <f t="shared" si="4"/>
        <v>1</v>
      </c>
    </row>
    <row r="21" spans="1:17" ht="16.5">
      <c r="A21" s="67" t="s">
        <v>135</v>
      </c>
      <c r="B21" s="324" t="s">
        <v>139</v>
      </c>
      <c r="C21" s="324"/>
      <c r="D21" s="324"/>
      <c r="E21" s="324"/>
      <c r="F21" s="324"/>
      <c r="G21" s="324"/>
      <c r="H21" s="79">
        <f>SUM(H22)</f>
        <v>144.94</v>
      </c>
      <c r="I21" s="98"/>
      <c r="J21" s="99"/>
      <c r="K21" s="102"/>
      <c r="L21" s="97">
        <f t="shared" si="0"/>
        <v>0</v>
      </c>
      <c r="M21" s="101"/>
      <c r="N21" s="99"/>
      <c r="O21" s="100"/>
      <c r="P21" s="99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Unitaria'!F164,'Comp. Unitaria'!F165)</f>
        <v>19.64</v>
      </c>
      <c r="F22" s="87">
        <f>'COMP. BDI'!$C$41</f>
        <v>0.29</v>
      </c>
      <c r="G22" s="37">
        <f>E22+(ROUND(F22*E22,2))</f>
        <v>25.34</v>
      </c>
      <c r="H22" s="37">
        <f>ROUND(G22*D22,2)</f>
        <v>144.94</v>
      </c>
      <c r="I22" s="98"/>
      <c r="J22" s="99">
        <v>13151.71</v>
      </c>
      <c r="K22" s="100">
        <v>1</v>
      </c>
      <c r="L22" s="97">
        <f t="shared" si="0"/>
        <v>13151.71</v>
      </c>
      <c r="M22" s="101">
        <f t="shared" si="1"/>
        <v>1</v>
      </c>
      <c r="N22" s="99">
        <f t="shared" si="2"/>
        <v>0</v>
      </c>
      <c r="O22" s="100">
        <f t="shared" si="3"/>
        <v>0</v>
      </c>
      <c r="P22" s="99">
        <v>13151.71</v>
      </c>
      <c r="Q22" s="101">
        <f t="shared" si="4"/>
        <v>1</v>
      </c>
    </row>
    <row r="23" spans="1:17" ht="16.5">
      <c r="A23" s="67" t="s">
        <v>137</v>
      </c>
      <c r="B23" s="325" t="s">
        <v>179</v>
      </c>
      <c r="C23" s="325"/>
      <c r="D23" s="325"/>
      <c r="E23" s="325"/>
      <c r="F23" s="325"/>
      <c r="G23" s="325"/>
      <c r="H23" s="79">
        <f>SUM(H24)</f>
        <v>0</v>
      </c>
      <c r="I23" s="98"/>
      <c r="J23" s="99"/>
      <c r="K23" s="102"/>
      <c r="L23" s="97">
        <f t="shared" si="0"/>
        <v>0</v>
      </c>
      <c r="M23" s="101"/>
      <c r="N23" s="99"/>
      <c r="O23" s="100"/>
      <c r="P23" s="99"/>
      <c r="Q23" s="101"/>
    </row>
    <row r="24" spans="1:17" ht="25.5">
      <c r="A24" s="35" t="s">
        <v>16</v>
      </c>
      <c r="B24" s="52" t="s">
        <v>244</v>
      </c>
      <c r="C24" s="68" t="s">
        <v>109</v>
      </c>
      <c r="D24" s="69">
        <v>61.26</v>
      </c>
      <c r="E24" s="70">
        <f>SUM('Comp. Unitaria'!F183,'Comp. Unitaria'!F184)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 t="shared" si="0"/>
        <v>583.81</v>
      </c>
      <c r="M24" s="101">
        <f t="shared" si="1"/>
        <v>1</v>
      </c>
      <c r="N24" s="99">
        <f t="shared" si="2"/>
        <v>0</v>
      </c>
      <c r="O24" s="100">
        <f t="shared" si="3"/>
        <v>0</v>
      </c>
      <c r="P24" s="99">
        <v>583.81</v>
      </c>
      <c r="Q24" s="101">
        <f t="shared" si="4"/>
        <v>1</v>
      </c>
    </row>
    <row r="25" spans="1:17" ht="16.5">
      <c r="A25" s="67" t="s">
        <v>138</v>
      </c>
      <c r="B25" s="324" t="s">
        <v>180</v>
      </c>
      <c r="C25" s="324"/>
      <c r="D25" s="324"/>
      <c r="E25" s="324"/>
      <c r="F25" s="324"/>
      <c r="G25" s="324"/>
      <c r="H25" s="79">
        <f>SUM(H26:H28)</f>
        <v>7880.31</v>
      </c>
      <c r="I25" s="98"/>
      <c r="J25" s="99"/>
      <c r="K25" s="102"/>
      <c r="L25" s="97">
        <f t="shared" si="0"/>
        <v>0</v>
      </c>
      <c r="M25" s="101"/>
      <c r="N25" s="99"/>
      <c r="O25" s="100"/>
      <c r="P25" s="99"/>
      <c r="Q25" s="101"/>
    </row>
    <row r="26" spans="1:17" ht="38.25">
      <c r="A26" s="35" t="s">
        <v>8</v>
      </c>
      <c r="B26" s="53" t="s">
        <v>245</v>
      </c>
      <c r="C26" s="35" t="s">
        <v>55</v>
      </c>
      <c r="D26" s="38">
        <v>332.61</v>
      </c>
      <c r="E26" s="36">
        <f>SUM('Comp. Unitaria'!F206,'Comp. Unitaria'!F207)</f>
        <v>15.88</v>
      </c>
      <c r="F26" s="87">
        <f>'COMP. BDI'!$C$41</f>
        <v>0.29</v>
      </c>
      <c r="G26" s="37">
        <f>E26+(ROUND(F26*E26,2))</f>
        <v>20.49</v>
      </c>
      <c r="H26" s="37">
        <f>ROUND(G26*D26,2)</f>
        <v>6815.18</v>
      </c>
      <c r="I26" s="98"/>
      <c r="J26" s="99">
        <v>12456.24</v>
      </c>
      <c r="K26" s="100">
        <v>1</v>
      </c>
      <c r="L26" s="97">
        <f t="shared" si="0"/>
        <v>12456.24</v>
      </c>
      <c r="M26" s="101">
        <f t="shared" si="1"/>
        <v>1</v>
      </c>
      <c r="N26" s="99">
        <f t="shared" si="2"/>
        <v>0</v>
      </c>
      <c r="O26" s="100">
        <f t="shared" si="3"/>
        <v>0</v>
      </c>
      <c r="P26" s="99">
        <v>12456.24</v>
      </c>
      <c r="Q26" s="101">
        <f t="shared" si="4"/>
        <v>1</v>
      </c>
    </row>
    <row r="27" spans="1:17" ht="25.5">
      <c r="A27" s="35" t="s">
        <v>181</v>
      </c>
      <c r="B27" s="53" t="s">
        <v>183</v>
      </c>
      <c r="C27" s="72" t="s">
        <v>153</v>
      </c>
      <c r="D27" s="38">
        <v>35.4</v>
      </c>
      <c r="E27" s="36">
        <f>SUM('Comp. Unitaria'!F231,'Comp. Unitaria'!F232)</f>
        <v>0</v>
      </c>
      <c r="F27" s="87">
        <f>'COMP. BDI'!$C$41</f>
        <v>0.29</v>
      </c>
      <c r="G27" s="37">
        <f>E27+(ROUND(F27*E27,2))</f>
        <v>0</v>
      </c>
      <c r="H27" s="37">
        <f>ROUND(G27*D27,2)</f>
        <v>0</v>
      </c>
      <c r="I27" s="98"/>
      <c r="J27" s="99">
        <v>1044.3</v>
      </c>
      <c r="K27" s="100">
        <v>1</v>
      </c>
      <c r="L27" s="97">
        <f t="shared" si="0"/>
        <v>1044.3</v>
      </c>
      <c r="M27" s="101">
        <f t="shared" si="1"/>
        <v>1</v>
      </c>
      <c r="N27" s="99">
        <f t="shared" si="2"/>
        <v>0</v>
      </c>
      <c r="O27" s="100">
        <f t="shared" si="3"/>
        <v>0</v>
      </c>
      <c r="P27" s="99">
        <v>1044.3</v>
      </c>
      <c r="Q27" s="101">
        <f t="shared" si="4"/>
        <v>1</v>
      </c>
    </row>
    <row r="28" spans="1:17" ht="25.5">
      <c r="A28" s="35" t="s">
        <v>182</v>
      </c>
      <c r="B28" s="53" t="s">
        <v>184</v>
      </c>
      <c r="C28" s="72" t="s">
        <v>153</v>
      </c>
      <c r="D28" s="38">
        <v>11</v>
      </c>
      <c r="E28" s="36">
        <f>SUM('Comp. Unitaria'!F256,'Comp. Unitaria'!F257)</f>
        <v>75.06</v>
      </c>
      <c r="F28" s="87">
        <f>'COMP. BDI'!$C$41</f>
        <v>0.29</v>
      </c>
      <c r="G28" s="37">
        <f>E28+(ROUND(F28*E28,2))</f>
        <v>96.83</v>
      </c>
      <c r="H28" s="37">
        <f>ROUND(G28*D28,2)</f>
        <v>1065.13</v>
      </c>
      <c r="I28" s="98"/>
      <c r="J28" s="99">
        <v>200.64</v>
      </c>
      <c r="K28" s="100">
        <v>1</v>
      </c>
      <c r="L28" s="97">
        <f t="shared" si="0"/>
        <v>200.64</v>
      </c>
      <c r="M28" s="101">
        <f t="shared" si="1"/>
        <v>1</v>
      </c>
      <c r="N28" s="99">
        <f t="shared" si="2"/>
        <v>0</v>
      </c>
      <c r="O28" s="100">
        <f t="shared" si="3"/>
        <v>0</v>
      </c>
      <c r="P28" s="99">
        <v>200.64</v>
      </c>
      <c r="Q28" s="101">
        <f t="shared" si="4"/>
        <v>1</v>
      </c>
    </row>
    <row r="29" spans="1:17" ht="16.5">
      <c r="A29" s="67" t="s">
        <v>140</v>
      </c>
      <c r="B29" s="324" t="s">
        <v>142</v>
      </c>
      <c r="C29" s="324"/>
      <c r="D29" s="324"/>
      <c r="E29" s="324"/>
      <c r="F29" s="324"/>
      <c r="G29" s="324"/>
      <c r="H29" s="79">
        <f>SUM(H30:H32)</f>
        <v>7368.94</v>
      </c>
      <c r="I29" s="98"/>
      <c r="J29" s="99"/>
      <c r="K29" s="102"/>
      <c r="L29" s="97">
        <f t="shared" si="0"/>
        <v>0</v>
      </c>
      <c r="M29" s="101"/>
      <c r="N29" s="99"/>
      <c r="O29" s="100"/>
      <c r="P29" s="99"/>
      <c r="Q29" s="101"/>
    </row>
    <row r="30" spans="1:17" ht="16.5">
      <c r="A30" s="35" t="s">
        <v>9</v>
      </c>
      <c r="B30" s="53" t="s">
        <v>185</v>
      </c>
      <c r="C30" s="72" t="s">
        <v>55</v>
      </c>
      <c r="D30" s="38">
        <v>605.59</v>
      </c>
      <c r="E30" s="36">
        <f>SUM('Comp. Unitaria'!F277:F278)</f>
        <v>0</v>
      </c>
      <c r="F30" s="87">
        <f>'COMP. BDI'!$C$41</f>
        <v>0.29</v>
      </c>
      <c r="G30" s="37">
        <f>E30+(ROUND(F30*E30,2))</f>
        <v>0</v>
      </c>
      <c r="H30" s="37">
        <f>ROUND(G30*D30,2)</f>
        <v>0</v>
      </c>
      <c r="I30" s="98"/>
      <c r="J30" s="99">
        <v>5250.47</v>
      </c>
      <c r="K30" s="100">
        <v>1</v>
      </c>
      <c r="L30" s="97">
        <f t="shared" si="0"/>
        <v>5250.47</v>
      </c>
      <c r="M30" s="101">
        <f t="shared" si="1"/>
        <v>1</v>
      </c>
      <c r="N30" s="99">
        <f t="shared" si="2"/>
        <v>0</v>
      </c>
      <c r="O30" s="100">
        <f t="shared" si="3"/>
        <v>0</v>
      </c>
      <c r="P30" s="99">
        <v>5250.47</v>
      </c>
      <c r="Q30" s="101">
        <f t="shared" si="4"/>
        <v>1</v>
      </c>
    </row>
    <row r="31" spans="1:17" ht="16.5">
      <c r="A31" s="35" t="s">
        <v>116</v>
      </c>
      <c r="B31" s="53" t="s">
        <v>186</v>
      </c>
      <c r="C31" s="72" t="s">
        <v>55</v>
      </c>
      <c r="D31" s="38">
        <v>605.59</v>
      </c>
      <c r="E31" s="36">
        <f>SUM('Comp. Unitaria'!F299,'Comp. Unitaria'!F300)</f>
        <v>8.62</v>
      </c>
      <c r="F31" s="87">
        <f>'COMP. BDI'!$C$41</f>
        <v>0.29</v>
      </c>
      <c r="G31" s="37">
        <f>E31+(ROUND(F31*E31,2))</f>
        <v>11.12</v>
      </c>
      <c r="H31" s="37">
        <f>ROUND(G31*D31,2)</f>
        <v>6734.16</v>
      </c>
      <c r="I31" s="98"/>
      <c r="J31" s="99">
        <v>21565.06</v>
      </c>
      <c r="K31" s="100">
        <v>1</v>
      </c>
      <c r="L31" s="97">
        <f t="shared" si="0"/>
        <v>21565.06</v>
      </c>
      <c r="M31" s="101">
        <f t="shared" si="1"/>
        <v>1</v>
      </c>
      <c r="N31" s="99">
        <f t="shared" si="2"/>
        <v>0</v>
      </c>
      <c r="O31" s="100">
        <f t="shared" si="3"/>
        <v>0</v>
      </c>
      <c r="P31" s="99">
        <v>21565.06</v>
      </c>
      <c r="Q31" s="101">
        <f t="shared" si="4"/>
        <v>1</v>
      </c>
    </row>
    <row r="32" spans="1:17" ht="25.5">
      <c r="A32" s="35" t="s">
        <v>187</v>
      </c>
      <c r="B32" s="53" t="s">
        <v>188</v>
      </c>
      <c r="C32" s="72" t="s">
        <v>55</v>
      </c>
      <c r="D32" s="38">
        <v>38.24</v>
      </c>
      <c r="E32" s="36">
        <f>SUM('Comp. Unitaria'!F321,'Comp. Unitaria'!F322)</f>
        <v>12.87</v>
      </c>
      <c r="F32" s="87">
        <f>'COMP. BDI'!$C$41</f>
        <v>0.29</v>
      </c>
      <c r="G32" s="37">
        <f>E32+(ROUND(F32*E32,2))</f>
        <v>16.6</v>
      </c>
      <c r="H32" s="37">
        <f>ROUND(G32*D32,2)</f>
        <v>634.78</v>
      </c>
      <c r="I32" s="98"/>
      <c r="J32" s="99">
        <v>3389.21</v>
      </c>
      <c r="K32" s="100">
        <v>1</v>
      </c>
      <c r="L32" s="97">
        <f t="shared" si="0"/>
        <v>0</v>
      </c>
      <c r="M32" s="101">
        <f t="shared" si="1"/>
        <v>0</v>
      </c>
      <c r="N32" s="99">
        <f t="shared" si="2"/>
        <v>3389.21</v>
      </c>
      <c r="O32" s="100">
        <f t="shared" si="3"/>
        <v>1</v>
      </c>
      <c r="P32" s="102"/>
      <c r="Q32" s="101">
        <f t="shared" si="4"/>
        <v>0</v>
      </c>
    </row>
    <row r="33" spans="1:17" ht="16.5">
      <c r="A33" s="73" t="s">
        <v>141</v>
      </c>
      <c r="B33" s="323" t="s">
        <v>147</v>
      </c>
      <c r="C33" s="323"/>
      <c r="D33" s="323"/>
      <c r="E33" s="323"/>
      <c r="F33" s="323"/>
      <c r="G33" s="323"/>
      <c r="H33" s="79">
        <f>SUM(H34:H37)</f>
        <v>22709.87</v>
      </c>
      <c r="I33" s="98"/>
      <c r="J33" s="99"/>
      <c r="K33" s="102"/>
      <c r="L33" s="97">
        <f t="shared" si="0"/>
        <v>0</v>
      </c>
      <c r="M33" s="101"/>
      <c r="N33" s="99"/>
      <c r="O33" s="100"/>
      <c r="P33" s="102"/>
      <c r="Q33" s="101"/>
    </row>
    <row r="34" spans="1:17" ht="16.5">
      <c r="A34" s="35" t="s">
        <v>10</v>
      </c>
      <c r="B34" s="53" t="s">
        <v>189</v>
      </c>
      <c r="C34" s="72" t="s">
        <v>55</v>
      </c>
      <c r="D34" s="38">
        <v>184.59</v>
      </c>
      <c r="E34" s="36">
        <f>SUM('Comp. Unitaria'!F343,'Comp. Unitaria'!F344)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 t="shared" si="0"/>
        <v>8993.22</v>
      </c>
      <c r="M34" s="101">
        <f t="shared" si="1"/>
        <v>1</v>
      </c>
      <c r="N34" s="99">
        <f t="shared" si="2"/>
        <v>0</v>
      </c>
      <c r="O34" s="100">
        <f t="shared" si="3"/>
        <v>0</v>
      </c>
      <c r="P34" s="99">
        <v>8993.22</v>
      </c>
      <c r="Q34" s="101">
        <f t="shared" si="4"/>
        <v>1</v>
      </c>
    </row>
    <row r="35" spans="1:17" ht="16.5">
      <c r="A35" s="35" t="s">
        <v>114</v>
      </c>
      <c r="B35" s="53" t="s">
        <v>190</v>
      </c>
      <c r="C35" s="72" t="s">
        <v>55</v>
      </c>
      <c r="D35" s="38">
        <v>103.41</v>
      </c>
      <c r="E35" s="36">
        <f>SUM('Comp. Unitaria'!F364,'Comp. Unitaria'!F365)</f>
        <v>170.24</v>
      </c>
      <c r="F35" s="87">
        <f>'COMP. BDI'!$C$41</f>
        <v>0.29</v>
      </c>
      <c r="G35" s="37">
        <f>E35+(ROUND(F35*E35,2))</f>
        <v>219.61</v>
      </c>
      <c r="H35" s="37">
        <f>ROUND(G35*D35,2)</f>
        <v>22709.87</v>
      </c>
      <c r="I35" s="98"/>
      <c r="J35" s="99">
        <v>4811.67</v>
      </c>
      <c r="K35" s="100">
        <v>1</v>
      </c>
      <c r="L35" s="97">
        <f t="shared" si="0"/>
        <v>0</v>
      </c>
      <c r="M35" s="101">
        <f t="shared" si="1"/>
        <v>0</v>
      </c>
      <c r="N35" s="99">
        <f t="shared" si="2"/>
        <v>4811.67</v>
      </c>
      <c r="O35" s="100">
        <f t="shared" si="3"/>
        <v>1</v>
      </c>
      <c r="P35" s="102"/>
      <c r="Q35" s="101">
        <f t="shared" si="4"/>
        <v>0</v>
      </c>
    </row>
    <row r="36" spans="1:17" ht="25.5">
      <c r="A36" s="35" t="s">
        <v>191</v>
      </c>
      <c r="B36" s="53" t="s">
        <v>246</v>
      </c>
      <c r="C36" s="72" t="s">
        <v>55</v>
      </c>
      <c r="D36" s="38">
        <v>63.75</v>
      </c>
      <c r="E36" s="36">
        <f>SUM('Comp. Unitaria'!F386)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 t="shared" si="0"/>
        <v>0</v>
      </c>
      <c r="M36" s="101">
        <f t="shared" si="1"/>
        <v>0</v>
      </c>
      <c r="N36" s="99">
        <f t="shared" si="2"/>
        <v>5597.25</v>
      </c>
      <c r="O36" s="100">
        <f t="shared" si="3"/>
        <v>1</v>
      </c>
      <c r="P36" s="102"/>
      <c r="Q36" s="101">
        <f t="shared" si="4"/>
        <v>0</v>
      </c>
    </row>
    <row r="37" spans="1:17" ht="16.5">
      <c r="A37" s="35" t="s">
        <v>253</v>
      </c>
      <c r="B37" s="53" t="s">
        <v>192</v>
      </c>
      <c r="C37" s="72" t="s">
        <v>55</v>
      </c>
      <c r="D37" s="38">
        <v>81.18</v>
      </c>
      <c r="E37" s="36">
        <f>SUM('Comp. Unitaria'!F386)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 t="shared" si="0"/>
        <v>0</v>
      </c>
      <c r="M37" s="101">
        <f t="shared" si="1"/>
        <v>0</v>
      </c>
      <c r="N37" s="99">
        <f t="shared" si="2"/>
        <v>7127.6</v>
      </c>
      <c r="O37" s="100">
        <f t="shared" si="3"/>
        <v>1</v>
      </c>
      <c r="P37" s="102"/>
      <c r="Q37" s="101">
        <f t="shared" si="4"/>
        <v>0</v>
      </c>
    </row>
    <row r="38" spans="1:17" ht="16.5">
      <c r="A38" s="67" t="s">
        <v>143</v>
      </c>
      <c r="B38" s="324" t="s">
        <v>144</v>
      </c>
      <c r="C38" s="324"/>
      <c r="D38" s="324"/>
      <c r="E38" s="324"/>
      <c r="F38" s="324"/>
      <c r="G38" s="324"/>
      <c r="H38" s="79" t="e">
        <f>SUM(H39,H50)</f>
        <v>#REF!</v>
      </c>
      <c r="I38" s="98"/>
      <c r="J38" s="99"/>
      <c r="K38" s="102"/>
      <c r="L38" s="97">
        <f t="shared" si="0"/>
        <v>0</v>
      </c>
      <c r="M38" s="101"/>
      <c r="N38" s="99"/>
      <c r="O38" s="100"/>
      <c r="P38" s="102"/>
      <c r="Q38" s="101"/>
    </row>
    <row r="39" spans="1:17" ht="16.5">
      <c r="A39" s="67" t="s">
        <v>11</v>
      </c>
      <c r="B39" s="324" t="s">
        <v>145</v>
      </c>
      <c r="C39" s="324"/>
      <c r="D39" s="324"/>
      <c r="E39" s="324"/>
      <c r="F39" s="324"/>
      <c r="G39" s="324"/>
      <c r="H39" s="79" t="e">
        <f>SUM(H40:H49)</f>
        <v>#REF!</v>
      </c>
      <c r="I39" s="98"/>
      <c r="J39" s="99"/>
      <c r="K39" s="102"/>
      <c r="L39" s="97">
        <f t="shared" si="0"/>
        <v>0</v>
      </c>
      <c r="M39" s="101"/>
      <c r="N39" s="99"/>
      <c r="O39" s="100"/>
      <c r="P39" s="102"/>
      <c r="Q39" s="101"/>
    </row>
    <row r="40" spans="1:17" ht="72.75" customHeight="1">
      <c r="A40" s="35" t="s">
        <v>193</v>
      </c>
      <c r="B40" s="53" t="s">
        <v>194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5" ref="G40:G49">E40+(ROUND(F40*E40,2))</f>
        <v>#REF!</v>
      </c>
      <c r="H40" s="37" t="e">
        <f aca="true" t="shared" si="6" ref="H40:H49">ROUND(G40*D40,2)</f>
        <v>#REF!</v>
      </c>
      <c r="I40" s="98"/>
      <c r="J40" s="99">
        <v>3212.91</v>
      </c>
      <c r="K40" s="100">
        <v>1</v>
      </c>
      <c r="L40" s="97">
        <f t="shared" si="0"/>
        <v>0</v>
      </c>
      <c r="M40" s="101">
        <f t="shared" si="1"/>
        <v>0</v>
      </c>
      <c r="N40" s="99">
        <f t="shared" si="2"/>
        <v>3212.91</v>
      </c>
      <c r="O40" s="100">
        <f t="shared" si="3"/>
        <v>1</v>
      </c>
      <c r="P40" s="102"/>
      <c r="Q40" s="101">
        <f t="shared" si="4"/>
        <v>0</v>
      </c>
    </row>
    <row r="41" spans="1:17" ht="38.25">
      <c r="A41" s="35" t="s">
        <v>195</v>
      </c>
      <c r="B41" s="53" t="s">
        <v>196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5"/>
        <v>#REF!</v>
      </c>
      <c r="H41" s="37" t="e">
        <f t="shared" si="6"/>
        <v>#REF!</v>
      </c>
      <c r="I41" s="98"/>
      <c r="J41" s="99">
        <v>2682.4</v>
      </c>
      <c r="K41" s="100">
        <v>1</v>
      </c>
      <c r="L41" s="97">
        <f t="shared" si="0"/>
        <v>0</v>
      </c>
      <c r="M41" s="101">
        <f t="shared" si="1"/>
        <v>0</v>
      </c>
      <c r="N41" s="99">
        <f t="shared" si="2"/>
        <v>2682.4</v>
      </c>
      <c r="O41" s="100">
        <f t="shared" si="3"/>
        <v>1</v>
      </c>
      <c r="P41" s="102"/>
      <c r="Q41" s="101">
        <f t="shared" si="4"/>
        <v>0</v>
      </c>
    </row>
    <row r="42" spans="1:17" ht="66.75" customHeight="1">
      <c r="A42" s="35" t="s">
        <v>197</v>
      </c>
      <c r="B42" s="53" t="s">
        <v>200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5"/>
        <v>#REF!</v>
      </c>
      <c r="H42" s="37" t="e">
        <f t="shared" si="6"/>
        <v>#REF!</v>
      </c>
      <c r="I42" s="98"/>
      <c r="J42" s="99">
        <v>2678.24</v>
      </c>
      <c r="K42" s="100">
        <v>1</v>
      </c>
      <c r="L42" s="97">
        <f t="shared" si="0"/>
        <v>0</v>
      </c>
      <c r="M42" s="101">
        <f t="shared" si="1"/>
        <v>0</v>
      </c>
      <c r="N42" s="99">
        <f t="shared" si="2"/>
        <v>2678.24</v>
      </c>
      <c r="O42" s="100">
        <f t="shared" si="3"/>
        <v>1</v>
      </c>
      <c r="P42" s="102"/>
      <c r="Q42" s="101">
        <f t="shared" si="4"/>
        <v>0</v>
      </c>
    </row>
    <row r="43" spans="1:17" ht="16.5">
      <c r="A43" s="35" t="s">
        <v>199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5"/>
        <v>#REF!</v>
      </c>
      <c r="H43" s="37" t="e">
        <f t="shared" si="6"/>
        <v>#REF!</v>
      </c>
      <c r="I43" s="98"/>
      <c r="J43" s="99">
        <v>412.1</v>
      </c>
      <c r="K43" s="100">
        <v>1</v>
      </c>
      <c r="L43" s="97">
        <f t="shared" si="0"/>
        <v>0</v>
      </c>
      <c r="M43" s="101">
        <f t="shared" si="1"/>
        <v>0</v>
      </c>
      <c r="N43" s="99">
        <f t="shared" si="2"/>
        <v>412.1</v>
      </c>
      <c r="O43" s="100">
        <f t="shared" si="3"/>
        <v>1</v>
      </c>
      <c r="P43" s="102"/>
      <c r="Q43" s="101">
        <f t="shared" si="4"/>
        <v>0</v>
      </c>
    </row>
    <row r="44" spans="1:17" ht="16.5">
      <c r="A44" s="35" t="s">
        <v>201</v>
      </c>
      <c r="B44" s="53" t="s">
        <v>203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5"/>
        <v>#REF!</v>
      </c>
      <c r="H44" s="37" t="e">
        <f t="shared" si="6"/>
        <v>#REF!</v>
      </c>
      <c r="I44" s="98"/>
      <c r="J44" s="99">
        <v>1963.74</v>
      </c>
      <c r="K44" s="100">
        <v>1</v>
      </c>
      <c r="L44" s="97">
        <f t="shared" si="0"/>
        <v>0</v>
      </c>
      <c r="M44" s="101">
        <f t="shared" si="1"/>
        <v>0</v>
      </c>
      <c r="N44" s="99">
        <f t="shared" si="2"/>
        <v>1963.74</v>
      </c>
      <c r="O44" s="100">
        <f t="shared" si="3"/>
        <v>1</v>
      </c>
      <c r="P44" s="102"/>
      <c r="Q44" s="101">
        <f t="shared" si="4"/>
        <v>0</v>
      </c>
    </row>
    <row r="45" spans="1:17" ht="16.5">
      <c r="A45" s="35" t="s">
        <v>202</v>
      </c>
      <c r="B45" s="53" t="s">
        <v>205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5"/>
        <v>#REF!</v>
      </c>
      <c r="H45" s="37" t="e">
        <f t="shared" si="6"/>
        <v>#REF!</v>
      </c>
      <c r="I45" s="98"/>
      <c r="J45" s="99">
        <v>642.81</v>
      </c>
      <c r="K45" s="100">
        <v>1</v>
      </c>
      <c r="L45" s="97">
        <f t="shared" si="0"/>
        <v>0</v>
      </c>
      <c r="M45" s="101">
        <f t="shared" si="1"/>
        <v>0</v>
      </c>
      <c r="N45" s="99">
        <f t="shared" si="2"/>
        <v>642.81</v>
      </c>
      <c r="O45" s="100">
        <f t="shared" si="3"/>
        <v>1</v>
      </c>
      <c r="P45" s="102"/>
      <c r="Q45" s="101">
        <f t="shared" si="4"/>
        <v>0</v>
      </c>
    </row>
    <row r="46" spans="1:17" ht="25.5">
      <c r="A46" s="35" t="s">
        <v>204</v>
      </c>
      <c r="B46" s="53" t="s">
        <v>247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5"/>
        <v>#REF!</v>
      </c>
      <c r="H46" s="37" t="e">
        <f t="shared" si="6"/>
        <v>#REF!</v>
      </c>
      <c r="I46" s="98"/>
      <c r="J46" s="99">
        <v>415.2</v>
      </c>
      <c r="K46" s="100">
        <v>1</v>
      </c>
      <c r="L46" s="97">
        <f t="shared" si="0"/>
        <v>0</v>
      </c>
      <c r="M46" s="101">
        <f t="shared" si="1"/>
        <v>0</v>
      </c>
      <c r="N46" s="99">
        <f t="shared" si="2"/>
        <v>415.2</v>
      </c>
      <c r="O46" s="100">
        <f t="shared" si="3"/>
        <v>1</v>
      </c>
      <c r="P46" s="102"/>
      <c r="Q46" s="101">
        <f t="shared" si="4"/>
        <v>0</v>
      </c>
    </row>
    <row r="47" spans="1:17" ht="16.5">
      <c r="A47" s="35" t="s">
        <v>206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5"/>
        <v>#REF!</v>
      </c>
      <c r="H47" s="37" t="e">
        <f t="shared" si="6"/>
        <v>#REF!</v>
      </c>
      <c r="I47" s="98"/>
      <c r="J47" s="99">
        <v>1153.2</v>
      </c>
      <c r="K47" s="100">
        <v>1</v>
      </c>
      <c r="L47" s="97">
        <f t="shared" si="0"/>
        <v>0</v>
      </c>
      <c r="M47" s="101">
        <f t="shared" si="1"/>
        <v>0</v>
      </c>
      <c r="N47" s="99">
        <f t="shared" si="2"/>
        <v>1153.2</v>
      </c>
      <c r="O47" s="100">
        <f t="shared" si="3"/>
        <v>1</v>
      </c>
      <c r="P47" s="102"/>
      <c r="Q47" s="101">
        <f t="shared" si="4"/>
        <v>0</v>
      </c>
    </row>
    <row r="48" spans="1:17" ht="16.5">
      <c r="A48" s="35" t="s">
        <v>207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5"/>
        <v>#REF!</v>
      </c>
      <c r="H48" s="37" t="e">
        <f t="shared" si="6"/>
        <v>#REF!</v>
      </c>
      <c r="I48" s="98"/>
      <c r="J48" s="99">
        <v>237.3</v>
      </c>
      <c r="K48" s="100">
        <v>1</v>
      </c>
      <c r="L48" s="97">
        <f t="shared" si="0"/>
        <v>0</v>
      </c>
      <c r="M48" s="101">
        <f t="shared" si="1"/>
        <v>0</v>
      </c>
      <c r="N48" s="99">
        <f t="shared" si="2"/>
        <v>237.3</v>
      </c>
      <c r="O48" s="100">
        <f t="shared" si="3"/>
        <v>1</v>
      </c>
      <c r="P48" s="102"/>
      <c r="Q48" s="101">
        <f t="shared" si="4"/>
        <v>0</v>
      </c>
    </row>
    <row r="49" spans="1:17" ht="16.5">
      <c r="A49" s="35" t="s">
        <v>208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5"/>
        <v>#REF!</v>
      </c>
      <c r="H49" s="37" t="e">
        <f t="shared" si="6"/>
        <v>#REF!</v>
      </c>
      <c r="I49" s="98"/>
      <c r="J49" s="99">
        <v>768.8</v>
      </c>
      <c r="K49" s="100">
        <v>1</v>
      </c>
      <c r="L49" s="97">
        <f t="shared" si="0"/>
        <v>0</v>
      </c>
      <c r="M49" s="101">
        <f t="shared" si="1"/>
        <v>0</v>
      </c>
      <c r="N49" s="99">
        <f t="shared" si="2"/>
        <v>768.8</v>
      </c>
      <c r="O49" s="100">
        <f t="shared" si="3"/>
        <v>1</v>
      </c>
      <c r="P49" s="102"/>
      <c r="Q49" s="101">
        <f t="shared" si="4"/>
        <v>0</v>
      </c>
    </row>
    <row r="50" spans="1:17" ht="16.5">
      <c r="A50" s="67" t="s">
        <v>18</v>
      </c>
      <c r="B50" s="324" t="s">
        <v>146</v>
      </c>
      <c r="C50" s="324"/>
      <c r="D50" s="324"/>
      <c r="E50" s="324"/>
      <c r="F50" s="324"/>
      <c r="G50" s="324"/>
      <c r="H50" s="79" t="e">
        <f>SUM(H51:H57)</f>
        <v>#REF!</v>
      </c>
      <c r="I50" s="98"/>
      <c r="J50" s="99"/>
      <c r="K50" s="102"/>
      <c r="L50" s="97">
        <f t="shared" si="0"/>
        <v>0</v>
      </c>
      <c r="M50" s="101"/>
      <c r="N50" s="99"/>
      <c r="O50" s="100"/>
      <c r="P50" s="102"/>
      <c r="Q50" s="101"/>
    </row>
    <row r="51" spans="1:17" ht="25.5">
      <c r="A51" s="35" t="s">
        <v>127</v>
      </c>
      <c r="B51" s="53" t="s">
        <v>209</v>
      </c>
      <c r="C51" s="35" t="s">
        <v>198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7" ref="G51:G56">E51+(ROUND(F51*E51,2))</f>
        <v>#REF!</v>
      </c>
      <c r="H51" s="37" t="e">
        <f aca="true" t="shared" si="8" ref="H51:H56">ROUND(G51*D51,2)</f>
        <v>#REF!</v>
      </c>
      <c r="I51" s="98"/>
      <c r="J51" s="99">
        <v>3336.96</v>
      </c>
      <c r="K51" s="100">
        <v>1</v>
      </c>
      <c r="L51" s="97">
        <f t="shared" si="0"/>
        <v>0</v>
      </c>
      <c r="M51" s="101">
        <f t="shared" si="1"/>
        <v>0</v>
      </c>
      <c r="N51" s="99">
        <f t="shared" si="2"/>
        <v>3336.96</v>
      </c>
      <c r="O51" s="100">
        <f t="shared" si="3"/>
        <v>1</v>
      </c>
      <c r="P51" s="102"/>
      <c r="Q51" s="101">
        <f t="shared" si="4"/>
        <v>0</v>
      </c>
    </row>
    <row r="52" spans="1:17" ht="16.5">
      <c r="A52" s="35" t="s">
        <v>128</v>
      </c>
      <c r="B52" s="53" t="s">
        <v>210</v>
      </c>
      <c r="C52" s="35" t="s">
        <v>198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7"/>
        <v>#REF!</v>
      </c>
      <c r="H52" s="37" t="e">
        <f t="shared" si="8"/>
        <v>#REF!</v>
      </c>
      <c r="I52" s="98"/>
      <c r="J52" s="99">
        <v>3333.4</v>
      </c>
      <c r="K52" s="100">
        <v>1</v>
      </c>
      <c r="L52" s="97">
        <f t="shared" si="0"/>
        <v>0</v>
      </c>
      <c r="M52" s="101">
        <f t="shared" si="1"/>
        <v>0</v>
      </c>
      <c r="N52" s="99">
        <f t="shared" si="2"/>
        <v>3333.4</v>
      </c>
      <c r="O52" s="100">
        <f t="shared" si="3"/>
        <v>1</v>
      </c>
      <c r="P52" s="102"/>
      <c r="Q52" s="101">
        <f t="shared" si="4"/>
        <v>0</v>
      </c>
    </row>
    <row r="53" spans="1:17" ht="76.5">
      <c r="A53" s="35" t="s">
        <v>129</v>
      </c>
      <c r="B53" s="39" t="s">
        <v>211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7"/>
        <v>#REF!</v>
      </c>
      <c r="H53" s="37" t="e">
        <f t="shared" si="8"/>
        <v>#REF!</v>
      </c>
      <c r="I53" s="98"/>
      <c r="J53" s="99">
        <v>7687.42</v>
      </c>
      <c r="K53" s="100">
        <v>1</v>
      </c>
      <c r="L53" s="97">
        <f t="shared" si="0"/>
        <v>0</v>
      </c>
      <c r="M53" s="101">
        <f t="shared" si="1"/>
        <v>0</v>
      </c>
      <c r="N53" s="99">
        <f t="shared" si="2"/>
        <v>7687.42</v>
      </c>
      <c r="O53" s="100">
        <f t="shared" si="3"/>
        <v>1</v>
      </c>
      <c r="P53" s="102"/>
      <c r="Q53" s="101">
        <f t="shared" si="4"/>
        <v>0</v>
      </c>
    </row>
    <row r="54" spans="1:17" ht="16.5">
      <c r="A54" s="35" t="s">
        <v>212</v>
      </c>
      <c r="B54" s="39" t="s">
        <v>248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7"/>
        <v>#REF!</v>
      </c>
      <c r="H54" s="37" t="e">
        <f t="shared" si="8"/>
        <v>#REF!</v>
      </c>
      <c r="I54" s="98"/>
      <c r="J54" s="99">
        <v>1998.04</v>
      </c>
      <c r="K54" s="100">
        <v>1</v>
      </c>
      <c r="L54" s="97">
        <f t="shared" si="0"/>
        <v>0</v>
      </c>
      <c r="M54" s="101">
        <f t="shared" si="1"/>
        <v>0</v>
      </c>
      <c r="N54" s="99">
        <f t="shared" si="2"/>
        <v>1998.04</v>
      </c>
      <c r="O54" s="100">
        <f t="shared" si="3"/>
        <v>1</v>
      </c>
      <c r="P54" s="102"/>
      <c r="Q54" s="101">
        <f t="shared" si="4"/>
        <v>0</v>
      </c>
    </row>
    <row r="55" spans="1:17" ht="38.25">
      <c r="A55" s="35" t="s">
        <v>213</v>
      </c>
      <c r="B55" s="39" t="s">
        <v>249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7"/>
        <v>#REF!</v>
      </c>
      <c r="H55" s="37" t="e">
        <f t="shared" si="8"/>
        <v>#REF!</v>
      </c>
      <c r="I55" s="98"/>
      <c r="J55" s="99">
        <v>243.16</v>
      </c>
      <c r="K55" s="100">
        <v>1</v>
      </c>
      <c r="L55" s="97">
        <f t="shared" si="0"/>
        <v>0</v>
      </c>
      <c r="M55" s="101">
        <f t="shared" si="1"/>
        <v>0</v>
      </c>
      <c r="N55" s="99">
        <f t="shared" si="2"/>
        <v>243.16</v>
      </c>
      <c r="O55" s="100">
        <f t="shared" si="3"/>
        <v>1</v>
      </c>
      <c r="P55" s="102"/>
      <c r="Q55" s="101">
        <f t="shared" si="4"/>
        <v>0</v>
      </c>
    </row>
    <row r="56" spans="1:17" ht="38.25">
      <c r="A56" s="35" t="s">
        <v>214</v>
      </c>
      <c r="B56" s="39" t="s">
        <v>250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7"/>
        <v>#REF!</v>
      </c>
      <c r="H56" s="37" t="e">
        <f t="shared" si="8"/>
        <v>#REF!</v>
      </c>
      <c r="I56" s="98"/>
      <c r="J56" s="99">
        <v>1106.88</v>
      </c>
      <c r="K56" s="100">
        <v>1</v>
      </c>
      <c r="L56" s="97">
        <f t="shared" si="0"/>
        <v>0</v>
      </c>
      <c r="M56" s="101">
        <f t="shared" si="1"/>
        <v>0</v>
      </c>
      <c r="N56" s="99">
        <f t="shared" si="2"/>
        <v>1106.88</v>
      </c>
      <c r="O56" s="100">
        <f t="shared" si="3"/>
        <v>1</v>
      </c>
      <c r="P56" s="102"/>
      <c r="Q56" s="101">
        <f t="shared" si="4"/>
        <v>0</v>
      </c>
    </row>
    <row r="57" spans="1:17" ht="16.5">
      <c r="A57" s="35" t="s">
        <v>254</v>
      </c>
      <c r="B57" s="39" t="s">
        <v>255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 t="shared" si="0"/>
        <v>0</v>
      </c>
      <c r="M57" s="101">
        <f t="shared" si="1"/>
        <v>0</v>
      </c>
      <c r="N57" s="99">
        <f t="shared" si="2"/>
        <v>1549.79</v>
      </c>
      <c r="O57" s="100">
        <f t="shared" si="3"/>
        <v>1</v>
      </c>
      <c r="P57" s="102"/>
      <c r="Q57" s="101">
        <f t="shared" si="4"/>
        <v>0</v>
      </c>
    </row>
    <row r="58" spans="1:17" ht="16.5">
      <c r="A58" s="73" t="s">
        <v>215</v>
      </c>
      <c r="B58" s="323" t="s">
        <v>150</v>
      </c>
      <c r="C58" s="323"/>
      <c r="D58" s="323"/>
      <c r="E58" s="323"/>
      <c r="F58" s="323"/>
      <c r="G58" s="323"/>
      <c r="H58" s="79" t="e">
        <f>SUM(H59:H60)</f>
        <v>#REF!</v>
      </c>
      <c r="I58" s="98"/>
      <c r="J58" s="99"/>
      <c r="K58" s="102"/>
      <c r="L58" s="97">
        <f t="shared" si="0"/>
        <v>0</v>
      </c>
      <c r="M58" s="101"/>
      <c r="N58" s="99"/>
      <c r="O58" s="100"/>
      <c r="P58" s="102"/>
      <c r="Q58" s="101"/>
    </row>
    <row r="59" spans="1:17" ht="16.5">
      <c r="A59" s="75" t="s">
        <v>12</v>
      </c>
      <c r="B59" s="39" t="s">
        <v>216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 t="shared" si="0"/>
        <v>0</v>
      </c>
      <c r="M59" s="101">
        <f t="shared" si="1"/>
        <v>0</v>
      </c>
      <c r="N59" s="99">
        <f t="shared" si="2"/>
        <v>7734.32</v>
      </c>
      <c r="O59" s="100">
        <f t="shared" si="3"/>
        <v>1</v>
      </c>
      <c r="P59" s="102"/>
      <c r="Q59" s="101">
        <f t="shared" si="4"/>
        <v>0</v>
      </c>
    </row>
    <row r="60" spans="1:17" ht="16.5">
      <c r="A60" s="75" t="s">
        <v>111</v>
      </c>
      <c r="B60" s="39" t="s">
        <v>217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 t="shared" si="0"/>
        <v>0</v>
      </c>
      <c r="M60" s="101">
        <f t="shared" si="1"/>
        <v>0</v>
      </c>
      <c r="N60" s="99">
        <f t="shared" si="2"/>
        <v>6949.81</v>
      </c>
      <c r="O60" s="100">
        <f t="shared" si="3"/>
        <v>1</v>
      </c>
      <c r="P60" s="102"/>
      <c r="Q60" s="101">
        <f t="shared" si="4"/>
        <v>0</v>
      </c>
    </row>
    <row r="61" spans="1:17" ht="16.5">
      <c r="A61" s="73" t="s">
        <v>148</v>
      </c>
      <c r="B61" s="323" t="s">
        <v>152</v>
      </c>
      <c r="C61" s="323"/>
      <c r="D61" s="323"/>
      <c r="E61" s="323"/>
      <c r="F61" s="323"/>
      <c r="G61" s="323"/>
      <c r="H61" s="79" t="e">
        <f>SUM(H62:H63)</f>
        <v>#REF!</v>
      </c>
      <c r="I61" s="98"/>
      <c r="J61" s="99"/>
      <c r="K61" s="102"/>
      <c r="L61" s="97">
        <f t="shared" si="0"/>
        <v>0</v>
      </c>
      <c r="M61" s="101"/>
      <c r="N61" s="99"/>
      <c r="O61" s="100"/>
      <c r="P61" s="102"/>
      <c r="Q61" s="101"/>
    </row>
    <row r="62" spans="1:17" ht="16.5">
      <c r="A62" s="75" t="s">
        <v>13</v>
      </c>
      <c r="B62" s="39" t="s">
        <v>218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 t="shared" si="0"/>
        <v>0</v>
      </c>
      <c r="M62" s="101">
        <f t="shared" si="1"/>
        <v>0</v>
      </c>
      <c r="N62" s="99">
        <f t="shared" si="2"/>
        <v>7601.24</v>
      </c>
      <c r="O62" s="100">
        <f t="shared" si="3"/>
        <v>1</v>
      </c>
      <c r="P62" s="102"/>
      <c r="Q62" s="101">
        <f t="shared" si="4"/>
        <v>0</v>
      </c>
    </row>
    <row r="63" spans="1:17" ht="25.5">
      <c r="A63" s="75" t="s">
        <v>20</v>
      </c>
      <c r="B63" s="39" t="s">
        <v>219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 t="shared" si="0"/>
        <v>0</v>
      </c>
      <c r="M63" s="101">
        <f t="shared" si="1"/>
        <v>0</v>
      </c>
      <c r="N63" s="99">
        <f t="shared" si="2"/>
        <v>10448.98</v>
      </c>
      <c r="O63" s="100">
        <f t="shared" si="3"/>
        <v>1</v>
      </c>
      <c r="P63" s="102"/>
      <c r="Q63" s="101">
        <f t="shared" si="4"/>
        <v>0</v>
      </c>
    </row>
    <row r="64" spans="1:17" ht="16.5">
      <c r="A64" s="73" t="s">
        <v>149</v>
      </c>
      <c r="B64" s="323" t="s">
        <v>168</v>
      </c>
      <c r="C64" s="323"/>
      <c r="D64" s="323"/>
      <c r="E64" s="323"/>
      <c r="F64" s="323"/>
      <c r="G64" s="323"/>
      <c r="H64" s="79" t="e">
        <f>SUM(H65:H66)</f>
        <v>#REF!</v>
      </c>
      <c r="I64" s="98"/>
      <c r="J64" s="99"/>
      <c r="K64" s="102"/>
      <c r="L64" s="97">
        <f t="shared" si="0"/>
        <v>0</v>
      </c>
      <c r="M64" s="101"/>
      <c r="N64" s="99"/>
      <c r="O64" s="100"/>
      <c r="P64" s="102"/>
      <c r="Q64" s="101"/>
    </row>
    <row r="65" spans="1:17" ht="25.5">
      <c r="A65" s="75" t="s">
        <v>17</v>
      </c>
      <c r="B65" s="39" t="s">
        <v>251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 t="shared" si="0"/>
        <v>0</v>
      </c>
      <c r="M65" s="101">
        <f t="shared" si="1"/>
        <v>0</v>
      </c>
      <c r="N65" s="99">
        <f t="shared" si="2"/>
        <v>3069.02</v>
      </c>
      <c r="O65" s="100">
        <f t="shared" si="3"/>
        <v>1</v>
      </c>
      <c r="P65" s="102"/>
      <c r="Q65" s="101">
        <f t="shared" si="4"/>
        <v>0</v>
      </c>
    </row>
    <row r="66" spans="1:17" ht="16.5">
      <c r="A66" s="75" t="s">
        <v>115</v>
      </c>
      <c r="B66" s="39" t="s">
        <v>220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 t="shared" si="0"/>
        <v>0</v>
      </c>
      <c r="M66" s="101">
        <f t="shared" si="1"/>
        <v>0</v>
      </c>
      <c r="N66" s="99">
        <f t="shared" si="2"/>
        <v>4839.45</v>
      </c>
      <c r="O66" s="100">
        <f t="shared" si="3"/>
        <v>1</v>
      </c>
      <c r="P66" s="102"/>
      <c r="Q66" s="101">
        <f t="shared" si="4"/>
        <v>0</v>
      </c>
    </row>
    <row r="67" spans="1:17" ht="16.5">
      <c r="A67" s="73" t="s">
        <v>151</v>
      </c>
      <c r="B67" s="323" t="s">
        <v>221</v>
      </c>
      <c r="C67" s="323"/>
      <c r="D67" s="323"/>
      <c r="E67" s="323"/>
      <c r="F67" s="323"/>
      <c r="G67" s="323"/>
      <c r="H67" s="79" t="e">
        <f>SUM(H68:H71)</f>
        <v>#REF!</v>
      </c>
      <c r="I67" s="98"/>
      <c r="J67" s="99"/>
      <c r="K67" s="102"/>
      <c r="L67" s="97">
        <f t="shared" si="0"/>
        <v>0</v>
      </c>
      <c r="M67" s="101"/>
      <c r="N67" s="99"/>
      <c r="O67" s="100"/>
      <c r="P67" s="102"/>
      <c r="Q67" s="101"/>
    </row>
    <row r="68" spans="1:17" ht="16.5">
      <c r="A68" s="75" t="s">
        <v>117</v>
      </c>
      <c r="B68" s="39" t="s">
        <v>222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 t="shared" si="0"/>
        <v>0</v>
      </c>
      <c r="M68" s="101">
        <f t="shared" si="1"/>
        <v>0</v>
      </c>
      <c r="N68" s="99">
        <f t="shared" si="2"/>
        <v>1181.58</v>
      </c>
      <c r="O68" s="100">
        <f t="shared" si="3"/>
        <v>1</v>
      </c>
      <c r="P68" s="102"/>
      <c r="Q68" s="101">
        <f t="shared" si="4"/>
        <v>0</v>
      </c>
    </row>
    <row r="69" spans="1:17" ht="25.5">
      <c r="A69" s="75" t="s">
        <v>122</v>
      </c>
      <c r="B69" s="39" t="s">
        <v>223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 t="shared" si="0"/>
        <v>0</v>
      </c>
      <c r="M69" s="101">
        <f t="shared" si="1"/>
        <v>0</v>
      </c>
      <c r="N69" s="99">
        <f t="shared" si="2"/>
        <v>1038.92</v>
      </c>
      <c r="O69" s="100">
        <f t="shared" si="3"/>
        <v>1</v>
      </c>
      <c r="P69" s="102"/>
      <c r="Q69" s="101">
        <f t="shared" si="4"/>
        <v>0</v>
      </c>
    </row>
    <row r="70" spans="1:17" ht="29.25" customHeight="1">
      <c r="A70" s="75" t="s">
        <v>123</v>
      </c>
      <c r="B70" s="39" t="s">
        <v>224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 t="shared" si="0"/>
        <v>0</v>
      </c>
      <c r="M70" s="101">
        <f t="shared" si="1"/>
        <v>0</v>
      </c>
      <c r="N70" s="99">
        <f t="shared" si="2"/>
        <v>1650.39</v>
      </c>
      <c r="O70" s="100">
        <f t="shared" si="3"/>
        <v>1</v>
      </c>
      <c r="P70" s="102"/>
      <c r="Q70" s="101">
        <f t="shared" si="4"/>
        <v>0</v>
      </c>
    </row>
    <row r="71" spans="1:17" ht="16.5">
      <c r="A71" s="75" t="s">
        <v>124</v>
      </c>
      <c r="B71" s="39" t="s">
        <v>225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 t="shared" si="0"/>
        <v>0</v>
      </c>
      <c r="M71" s="101">
        <f t="shared" si="1"/>
        <v>0</v>
      </c>
      <c r="N71" s="99">
        <f t="shared" si="2"/>
        <v>48.56</v>
      </c>
      <c r="O71" s="100">
        <f t="shared" si="3"/>
        <v>1</v>
      </c>
      <c r="P71" s="102"/>
      <c r="Q71" s="101">
        <f t="shared" si="4"/>
        <v>0</v>
      </c>
    </row>
    <row r="72" spans="1:17" ht="16.5">
      <c r="A72" s="73" t="s">
        <v>154</v>
      </c>
      <c r="B72" s="323" t="s">
        <v>226</v>
      </c>
      <c r="C72" s="323"/>
      <c r="D72" s="323"/>
      <c r="E72" s="323"/>
      <c r="F72" s="323"/>
      <c r="G72" s="323"/>
      <c r="H72" s="79" t="e">
        <f>SUM(H73:H77)</f>
        <v>#REF!</v>
      </c>
      <c r="I72" s="98"/>
      <c r="J72" s="99"/>
      <c r="K72" s="102"/>
      <c r="L72" s="97">
        <f t="shared" si="0"/>
        <v>0</v>
      </c>
      <c r="M72" s="101"/>
      <c r="N72" s="99"/>
      <c r="O72" s="100"/>
      <c r="P72" s="102"/>
      <c r="Q72" s="101"/>
    </row>
    <row r="73" spans="1:17" ht="33" customHeight="1">
      <c r="A73" s="75" t="s">
        <v>119</v>
      </c>
      <c r="B73" s="53" t="s">
        <v>227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 t="shared" si="0"/>
        <v>0</v>
      </c>
      <c r="M73" s="101">
        <f t="shared" si="1"/>
        <v>0</v>
      </c>
      <c r="N73" s="99">
        <f t="shared" si="2"/>
        <v>551.2</v>
      </c>
      <c r="O73" s="100">
        <f t="shared" si="3"/>
        <v>1</v>
      </c>
      <c r="P73" s="102"/>
      <c r="Q73" s="101">
        <f t="shared" si="4"/>
        <v>0</v>
      </c>
    </row>
    <row r="74" spans="1:17" ht="25.5">
      <c r="A74" s="75" t="s">
        <v>120</v>
      </c>
      <c r="B74" s="53" t="s">
        <v>228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 t="shared" si="0"/>
        <v>0</v>
      </c>
      <c r="M74" s="101">
        <f t="shared" si="1"/>
        <v>0</v>
      </c>
      <c r="N74" s="99">
        <f t="shared" si="2"/>
        <v>165.43</v>
      </c>
      <c r="O74" s="100">
        <f t="shared" si="3"/>
        <v>1</v>
      </c>
      <c r="P74" s="102"/>
      <c r="Q74" s="101">
        <f t="shared" si="4"/>
        <v>0</v>
      </c>
    </row>
    <row r="75" spans="1:17" ht="25.5">
      <c r="A75" s="75" t="s">
        <v>121</v>
      </c>
      <c r="B75" s="53" t="s">
        <v>229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 t="shared" si="0"/>
        <v>11084.34</v>
      </c>
      <c r="M75" s="101">
        <f t="shared" si="1"/>
        <v>1</v>
      </c>
      <c r="N75" s="99">
        <f t="shared" si="2"/>
        <v>0</v>
      </c>
      <c r="O75" s="100">
        <f t="shared" si="3"/>
        <v>0</v>
      </c>
      <c r="P75" s="99">
        <v>11084.34</v>
      </c>
      <c r="Q75" s="101">
        <f t="shared" si="4"/>
        <v>1</v>
      </c>
    </row>
    <row r="76" spans="1:17" ht="25.5">
      <c r="A76" s="75" t="s">
        <v>230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 t="shared" si="0"/>
        <v>11872.26</v>
      </c>
      <c r="M76" s="101">
        <f t="shared" si="1"/>
        <v>1</v>
      </c>
      <c r="N76" s="99">
        <f t="shared" si="2"/>
        <v>0</v>
      </c>
      <c r="O76" s="100">
        <f t="shared" si="3"/>
        <v>0</v>
      </c>
      <c r="P76" s="99">
        <v>11872.26</v>
      </c>
      <c r="Q76" s="101">
        <f t="shared" si="4"/>
        <v>1</v>
      </c>
    </row>
    <row r="77" spans="1:17" ht="16.5">
      <c r="A77" s="75" t="s">
        <v>231</v>
      </c>
      <c r="B77" s="82" t="s">
        <v>232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 t="shared" si="0"/>
        <v>1367.97</v>
      </c>
      <c r="M77" s="101">
        <f t="shared" si="1"/>
        <v>1</v>
      </c>
      <c r="N77" s="99">
        <f t="shared" si="2"/>
        <v>0</v>
      </c>
      <c r="O77" s="100">
        <f t="shared" si="3"/>
        <v>0</v>
      </c>
      <c r="P77" s="99">
        <v>1367.97</v>
      </c>
      <c r="Q77" s="101">
        <f t="shared" si="4"/>
        <v>1</v>
      </c>
    </row>
    <row r="78" spans="1:17" ht="16.5">
      <c r="A78" s="73" t="s">
        <v>155</v>
      </c>
      <c r="B78" s="324" t="s">
        <v>233</v>
      </c>
      <c r="C78" s="324"/>
      <c r="D78" s="324"/>
      <c r="E78" s="324"/>
      <c r="F78" s="324"/>
      <c r="G78" s="324"/>
      <c r="H78" s="79" t="e">
        <f>SUM(H79:H80)</f>
        <v>#REF!</v>
      </c>
      <c r="I78" s="98"/>
      <c r="J78" s="99"/>
      <c r="K78" s="102"/>
      <c r="L78" s="97">
        <f aca="true" t="shared" si="9" ref="L78:L84">P78</f>
        <v>0</v>
      </c>
      <c r="M78" s="101"/>
      <c r="N78" s="99"/>
      <c r="O78" s="100"/>
      <c r="P78" s="102"/>
      <c r="Q78" s="101"/>
    </row>
    <row r="79" spans="1:17" ht="16.5">
      <c r="A79" s="75" t="s">
        <v>14</v>
      </c>
      <c r="B79" s="53" t="s">
        <v>234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 t="shared" si="9"/>
        <v>0</v>
      </c>
      <c r="M79" s="101">
        <f aca="true" t="shared" si="10" ref="M79:M84">ROUND((L79*K79)/J79,4)</f>
        <v>0</v>
      </c>
      <c r="N79" s="99">
        <f aca="true" t="shared" si="11" ref="N79:N84">J79-L79</f>
        <v>504.8</v>
      </c>
      <c r="O79" s="100">
        <f aca="true" t="shared" si="12" ref="O79:O84">K79-M79</f>
        <v>1</v>
      </c>
      <c r="P79" s="102"/>
      <c r="Q79" s="101">
        <f aca="true" t="shared" si="13" ref="Q79:Q84">ROUND((P79*K79)/J79,4)</f>
        <v>0</v>
      </c>
    </row>
    <row r="80" spans="1:17" ht="16.5">
      <c r="A80" s="75" t="s">
        <v>57</v>
      </c>
      <c r="B80" s="53" t="s">
        <v>235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 t="shared" si="9"/>
        <v>0</v>
      </c>
      <c r="M80" s="101">
        <f t="shared" si="10"/>
        <v>0</v>
      </c>
      <c r="N80" s="99">
        <f t="shared" si="11"/>
        <v>813.9</v>
      </c>
      <c r="O80" s="100">
        <f t="shared" si="12"/>
        <v>1</v>
      </c>
      <c r="P80" s="102"/>
      <c r="Q80" s="101">
        <f t="shared" si="13"/>
        <v>0</v>
      </c>
    </row>
    <row r="81" spans="1:17" ht="16.5">
      <c r="A81" s="73" t="s">
        <v>156</v>
      </c>
      <c r="B81" s="323" t="s">
        <v>157</v>
      </c>
      <c r="C81" s="323"/>
      <c r="D81" s="323"/>
      <c r="E81" s="323"/>
      <c r="F81" s="323"/>
      <c r="G81" s="323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102"/>
      <c r="Q81" s="101"/>
    </row>
    <row r="82" spans="1:17" ht="16.5">
      <c r="A82" s="75" t="s">
        <v>118</v>
      </c>
      <c r="B82" s="53" t="s">
        <v>236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 t="shared" si="9"/>
        <v>0</v>
      </c>
      <c r="M82" s="101">
        <f t="shared" si="10"/>
        <v>0</v>
      </c>
      <c r="N82" s="99">
        <f t="shared" si="11"/>
        <v>717.57</v>
      </c>
      <c r="O82" s="100">
        <f t="shared" si="12"/>
        <v>1</v>
      </c>
      <c r="P82" s="102"/>
      <c r="Q82" s="101">
        <f t="shared" si="13"/>
        <v>0</v>
      </c>
    </row>
    <row r="83" spans="1:17" ht="16.5">
      <c r="A83" s="75" t="s">
        <v>125</v>
      </c>
      <c r="B83" s="39" t="s">
        <v>237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 t="shared" si="9"/>
        <v>0</v>
      </c>
      <c r="M83" s="101">
        <f t="shared" si="10"/>
        <v>0</v>
      </c>
      <c r="N83" s="99">
        <f t="shared" si="11"/>
        <v>973.35</v>
      </c>
      <c r="O83" s="100">
        <f t="shared" si="12"/>
        <v>1</v>
      </c>
      <c r="P83" s="102"/>
      <c r="Q83" s="101">
        <f t="shared" si="13"/>
        <v>0</v>
      </c>
    </row>
    <row r="84" spans="1:17" ht="16.5">
      <c r="A84" s="75" t="s">
        <v>126</v>
      </c>
      <c r="B84" s="39" t="s">
        <v>238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 t="shared" si="9"/>
        <v>0</v>
      </c>
      <c r="M84" s="101">
        <f t="shared" si="10"/>
        <v>0</v>
      </c>
      <c r="N84" s="99">
        <f t="shared" si="11"/>
        <v>1647.65</v>
      </c>
      <c r="O84" s="100">
        <f t="shared" si="12"/>
        <v>1</v>
      </c>
      <c r="P84" s="102"/>
      <c r="Q84" s="101">
        <f t="shared" si="13"/>
        <v>0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35" t="s">
        <v>266</v>
      </c>
      <c r="C86" s="335"/>
      <c r="D86" s="103"/>
      <c r="E86" s="103"/>
      <c r="F86" s="103"/>
      <c r="G86" s="103"/>
      <c r="H86" s="136"/>
      <c r="I86" s="129"/>
      <c r="J86" s="337">
        <f>SUM(J13:J84)</f>
        <v>210453.62</v>
      </c>
      <c r="K86" s="337"/>
      <c r="L86" s="337">
        <f>SUM(L13:L84)</f>
        <v>106169.37</v>
      </c>
      <c r="M86" s="337"/>
      <c r="N86" s="337">
        <f>SUM(N13:N84)</f>
        <v>104284.25</v>
      </c>
      <c r="O86" s="337"/>
      <c r="P86" s="337">
        <f>SUM(P13:P84)</f>
        <v>106169.37</v>
      </c>
      <c r="Q86" s="337"/>
    </row>
    <row r="87" spans="1:17" ht="13.5" customHeight="1">
      <c r="A87" s="103"/>
      <c r="B87" s="335" t="s">
        <v>267</v>
      </c>
      <c r="C87" s="335"/>
      <c r="D87" s="103"/>
      <c r="E87" s="103"/>
      <c r="F87" s="103"/>
      <c r="G87" s="103"/>
      <c r="H87" s="136"/>
      <c r="I87" s="129"/>
      <c r="J87" s="339">
        <v>1</v>
      </c>
      <c r="K87" s="339"/>
      <c r="L87" s="336">
        <f>ROUND((L86*$J$87)/$J$86,4)</f>
        <v>0.5045</v>
      </c>
      <c r="M87" s="336"/>
      <c r="N87" s="336">
        <f>ROUND((N86*$J$87)/$J$86,4)</f>
        <v>0.4955</v>
      </c>
      <c r="O87" s="336"/>
      <c r="P87" s="336">
        <f>ROUND((P86*$J$87)/$J$86,4)</f>
        <v>0.5045</v>
      </c>
      <c r="Q87" s="336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35" t="s">
        <v>262</v>
      </c>
      <c r="C89" s="335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35" t="s">
        <v>263</v>
      </c>
      <c r="C90" s="335"/>
      <c r="D90" s="90"/>
      <c r="E90" s="90"/>
      <c r="F90" s="90"/>
      <c r="G90" s="90"/>
      <c r="H90" s="136"/>
      <c r="I90" s="129"/>
      <c r="J90" s="140">
        <f>L86</f>
        <v>106169.37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35" t="s">
        <v>264</v>
      </c>
      <c r="C91" s="335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104284.25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35"/>
      <c r="C92" s="335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35" t="s">
        <v>265</v>
      </c>
      <c r="C93" s="335"/>
      <c r="D93" s="48"/>
      <c r="E93" s="46"/>
      <c r="F93" s="89"/>
      <c r="G93" s="47"/>
      <c r="H93" s="58"/>
      <c r="I93" s="129"/>
      <c r="J93" s="140">
        <f>P86</f>
        <v>106169.37</v>
      </c>
      <c r="K93" s="129" t="s">
        <v>268</v>
      </c>
      <c r="L93" s="137"/>
      <c r="M93" s="129"/>
      <c r="N93" s="138"/>
      <c r="O93" s="129"/>
      <c r="P93" s="129"/>
      <c r="Q93" s="129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32" t="s">
        <v>269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33" t="s">
        <v>165</v>
      </c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</row>
    <row r="99" spans="1:17" ht="14.25">
      <c r="A99" s="334" t="s">
        <v>166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</row>
    <row r="100" spans="1:17" ht="15">
      <c r="A100" s="333" t="s">
        <v>167</v>
      </c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P86:Q86"/>
    <mergeCell ref="P87:Q87"/>
    <mergeCell ref="P8:Q8"/>
    <mergeCell ref="B93:C93"/>
    <mergeCell ref="A100:Q100"/>
    <mergeCell ref="B86:C86"/>
    <mergeCell ref="B87:C87"/>
    <mergeCell ref="J86:K86"/>
    <mergeCell ref="J87:K87"/>
    <mergeCell ref="L86:M86"/>
    <mergeCell ref="L87:M87"/>
    <mergeCell ref="N86:O86"/>
    <mergeCell ref="J10:K10"/>
    <mergeCell ref="L10:M10"/>
    <mergeCell ref="N10:O10"/>
    <mergeCell ref="N87:O87"/>
    <mergeCell ref="P10:Q10"/>
    <mergeCell ref="B10:B11"/>
    <mergeCell ref="A10:A11"/>
    <mergeCell ref="A96:Q96"/>
    <mergeCell ref="A98:Q98"/>
    <mergeCell ref="A99:Q99"/>
    <mergeCell ref="B89:C89"/>
    <mergeCell ref="B90:C90"/>
    <mergeCell ref="B91:C91"/>
    <mergeCell ref="B92:C92"/>
    <mergeCell ref="B81:G81"/>
    <mergeCell ref="B33:G33"/>
    <mergeCell ref="B38:G38"/>
    <mergeCell ref="B39:G39"/>
    <mergeCell ref="B50:G50"/>
    <mergeCell ref="B58:G58"/>
    <mergeCell ref="B25:G25"/>
    <mergeCell ref="B29:G29"/>
    <mergeCell ref="B64:G64"/>
    <mergeCell ref="B67:G67"/>
    <mergeCell ref="B72:G72"/>
    <mergeCell ref="B78:G78"/>
    <mergeCell ref="A1:H3"/>
    <mergeCell ref="A8:H8"/>
    <mergeCell ref="B12:G12"/>
    <mergeCell ref="A5:Q5"/>
    <mergeCell ref="A7:Q7"/>
    <mergeCell ref="B61:G61"/>
    <mergeCell ref="B15:G15"/>
    <mergeCell ref="B18:G18"/>
    <mergeCell ref="B21:G21"/>
    <mergeCell ref="B23:G23"/>
  </mergeCells>
  <conditionalFormatting sqref="D79 D82:D83">
    <cfRule type="cellIs" priority="52" dxfId="0" operator="equal" stopIfTrue="1">
      <formula>0</formula>
    </cfRule>
  </conditionalFormatting>
  <conditionalFormatting sqref="D62:D63 D65:D66 D30:D32 D59:D60 D26 D40 D75:D77 D34:D37 D19:D22 D68:D71 D80 D51:D57">
    <cfRule type="cellIs" priority="59" dxfId="0" operator="equal" stopIfTrue="1">
      <formula>0</formula>
    </cfRule>
  </conditionalFormatting>
  <conditionalFormatting sqref="D27">
    <cfRule type="cellIs" priority="58" dxfId="0" operator="equal" stopIfTrue="1">
      <formula>0</formula>
    </cfRule>
  </conditionalFormatting>
  <conditionalFormatting sqref="D28">
    <cfRule type="cellIs" priority="57" dxfId="0" operator="equal" stopIfTrue="1">
      <formula>0</formula>
    </cfRule>
  </conditionalFormatting>
  <conditionalFormatting sqref="D73">
    <cfRule type="cellIs" priority="55" dxfId="0" operator="equal" stopIfTrue="1">
      <formula>0</formula>
    </cfRule>
  </conditionalFormatting>
  <conditionalFormatting sqref="D74">
    <cfRule type="cellIs" priority="56" dxfId="0" operator="equal" stopIfTrue="1">
      <formula>0</formula>
    </cfRule>
  </conditionalFormatting>
  <conditionalFormatting sqref="D84:D85">
    <cfRule type="cellIs" priority="54" dxfId="0" operator="equal" stopIfTrue="1">
      <formula>0</formula>
    </cfRule>
  </conditionalFormatting>
  <conditionalFormatting sqref="D24">
    <cfRule type="cellIs" priority="53" dxfId="0" operator="equal" stopIfTrue="1">
      <formula>0</formula>
    </cfRule>
  </conditionalFormatting>
  <conditionalFormatting sqref="L14">
    <cfRule type="cellIs" priority="51" dxfId="0" operator="equal" stopIfTrue="1">
      <formula>0</formula>
    </cfRule>
  </conditionalFormatting>
  <conditionalFormatting sqref="L13">
    <cfRule type="cellIs" priority="50" dxfId="0" operator="equal" stopIfTrue="1">
      <formula>0</formula>
    </cfRule>
  </conditionalFormatting>
  <conditionalFormatting sqref="L15">
    <cfRule type="cellIs" priority="49" dxfId="0" operator="equal" stopIfTrue="1">
      <formula>0</formula>
    </cfRule>
  </conditionalFormatting>
  <conditionalFormatting sqref="L16">
    <cfRule type="cellIs" priority="48" dxfId="0" operator="equal" stopIfTrue="1">
      <formula>0</formula>
    </cfRule>
  </conditionalFormatting>
  <conditionalFormatting sqref="L17">
    <cfRule type="cellIs" priority="47" dxfId="0" operator="equal" stopIfTrue="1">
      <formula>0</formula>
    </cfRule>
  </conditionalFormatting>
  <conditionalFormatting sqref="L18">
    <cfRule type="cellIs" priority="46" dxfId="0" operator="equal" stopIfTrue="1">
      <formula>0</formula>
    </cfRule>
  </conditionalFormatting>
  <conditionalFormatting sqref="L19">
    <cfRule type="cellIs" priority="45" dxfId="0" operator="equal" stopIfTrue="1">
      <formula>0</formula>
    </cfRule>
  </conditionalFormatting>
  <conditionalFormatting sqref="L20">
    <cfRule type="cellIs" priority="44" dxfId="0" operator="equal" stopIfTrue="1">
      <formula>0</formula>
    </cfRule>
  </conditionalFormatting>
  <conditionalFormatting sqref="L21">
    <cfRule type="cellIs" priority="43" dxfId="0" operator="equal" stopIfTrue="1">
      <formula>0</formula>
    </cfRule>
  </conditionalFormatting>
  <conditionalFormatting sqref="L22">
    <cfRule type="cellIs" priority="42" dxfId="0" operator="equal" stopIfTrue="1">
      <formula>0</formula>
    </cfRule>
  </conditionalFormatting>
  <conditionalFormatting sqref="L23">
    <cfRule type="cellIs" priority="41" dxfId="0" operator="equal" stopIfTrue="1">
      <formula>0</formula>
    </cfRule>
  </conditionalFormatting>
  <conditionalFormatting sqref="L24">
    <cfRule type="cellIs" priority="40" dxfId="0" operator="equal" stopIfTrue="1">
      <formula>0</formula>
    </cfRule>
  </conditionalFormatting>
  <conditionalFormatting sqref="L26">
    <cfRule type="cellIs" priority="39" dxfId="0" operator="equal" stopIfTrue="1">
      <formula>0</formula>
    </cfRule>
  </conditionalFormatting>
  <conditionalFormatting sqref="L25">
    <cfRule type="cellIs" priority="38" dxfId="0" operator="equal" stopIfTrue="1">
      <formula>0</formula>
    </cfRule>
  </conditionalFormatting>
  <conditionalFormatting sqref="L27">
    <cfRule type="cellIs" priority="37" dxfId="0" operator="equal" stopIfTrue="1">
      <formula>0</formula>
    </cfRule>
  </conditionalFormatting>
  <conditionalFormatting sqref="L28">
    <cfRule type="cellIs" priority="36" dxfId="0" operator="equal" stopIfTrue="1">
      <formula>0</formula>
    </cfRule>
  </conditionalFormatting>
  <conditionalFormatting sqref="L30">
    <cfRule type="cellIs" priority="35" dxfId="0" operator="equal" stopIfTrue="1">
      <formula>0</formula>
    </cfRule>
  </conditionalFormatting>
  <conditionalFormatting sqref="L29">
    <cfRule type="cellIs" priority="34" dxfId="0" operator="equal" stopIfTrue="1">
      <formula>0</formula>
    </cfRule>
  </conditionalFormatting>
  <conditionalFormatting sqref="L31">
    <cfRule type="cellIs" priority="33" dxfId="0" operator="equal" stopIfTrue="1">
      <formula>0</formula>
    </cfRule>
  </conditionalFormatting>
  <conditionalFormatting sqref="L32">
    <cfRule type="cellIs" priority="32" dxfId="0" operator="equal" stopIfTrue="1">
      <formula>0</formula>
    </cfRule>
  </conditionalFormatting>
  <conditionalFormatting sqref="L34">
    <cfRule type="cellIs" priority="31" dxfId="0" operator="equal" stopIfTrue="1">
      <formula>0</formula>
    </cfRule>
  </conditionalFormatting>
  <conditionalFormatting sqref="L35">
    <cfRule type="cellIs" priority="30" dxfId="0" operator="equal" stopIfTrue="1">
      <formula>0</formula>
    </cfRule>
  </conditionalFormatting>
  <conditionalFormatting sqref="L33">
    <cfRule type="cellIs" priority="29" dxfId="0" operator="equal" stopIfTrue="1">
      <formula>0</formula>
    </cfRule>
  </conditionalFormatting>
  <conditionalFormatting sqref="L36">
    <cfRule type="cellIs" priority="28" dxfId="0" operator="equal" stopIfTrue="1">
      <formula>0</formula>
    </cfRule>
  </conditionalFormatting>
  <conditionalFormatting sqref="L37">
    <cfRule type="cellIs" priority="27" dxfId="0" operator="equal" stopIfTrue="1">
      <formula>0</formula>
    </cfRule>
  </conditionalFormatting>
  <conditionalFormatting sqref="L39">
    <cfRule type="cellIs" priority="26" dxfId="0" operator="equal" stopIfTrue="1">
      <formula>0</formula>
    </cfRule>
  </conditionalFormatting>
  <conditionalFormatting sqref="L38">
    <cfRule type="cellIs" priority="25" dxfId="0" operator="equal" stopIfTrue="1">
      <formula>0</formula>
    </cfRule>
  </conditionalFormatting>
  <conditionalFormatting sqref="L40">
    <cfRule type="cellIs" priority="24" dxfId="0" operator="equal" stopIfTrue="1">
      <formula>0</formula>
    </cfRule>
  </conditionalFormatting>
  <conditionalFormatting sqref="L41">
    <cfRule type="cellIs" priority="23" dxfId="0" operator="equal" stopIfTrue="1">
      <formula>0</formula>
    </cfRule>
  </conditionalFormatting>
  <conditionalFormatting sqref="L42">
    <cfRule type="cellIs" priority="22" dxfId="0" operator="equal" stopIfTrue="1">
      <formula>0</formula>
    </cfRule>
  </conditionalFormatting>
  <conditionalFormatting sqref="L44">
    <cfRule type="cellIs" priority="21" dxfId="0" operator="equal" stopIfTrue="1">
      <formula>0</formula>
    </cfRule>
  </conditionalFormatting>
  <conditionalFormatting sqref="L45">
    <cfRule type="cellIs" priority="20" dxfId="0" operator="equal" stopIfTrue="1">
      <formula>0</formula>
    </cfRule>
  </conditionalFormatting>
  <conditionalFormatting sqref="L43">
    <cfRule type="cellIs" priority="19" dxfId="0" operator="equal" stopIfTrue="1">
      <formula>0</formula>
    </cfRule>
  </conditionalFormatting>
  <conditionalFormatting sqref="L46">
    <cfRule type="cellIs" priority="18" dxfId="0" operator="equal" stopIfTrue="1">
      <formula>0</formula>
    </cfRule>
  </conditionalFormatting>
  <conditionalFormatting sqref="L48">
    <cfRule type="cellIs" priority="17" dxfId="0" operator="equal" stopIfTrue="1">
      <formula>0</formula>
    </cfRule>
  </conditionalFormatting>
  <conditionalFormatting sqref="L47">
    <cfRule type="cellIs" priority="16" dxfId="0" operator="equal" stopIfTrue="1">
      <formula>0</formula>
    </cfRule>
  </conditionalFormatting>
  <conditionalFormatting sqref="L49">
    <cfRule type="cellIs" priority="15" dxfId="0" operator="equal" stopIfTrue="1">
      <formula>0</formula>
    </cfRule>
  </conditionalFormatting>
  <conditionalFormatting sqref="L50">
    <cfRule type="cellIs" priority="14" dxfId="0" operator="equal" stopIfTrue="1">
      <formula>0</formula>
    </cfRule>
  </conditionalFormatting>
  <conditionalFormatting sqref="L51">
    <cfRule type="cellIs" priority="13" dxfId="0" operator="equal" stopIfTrue="1">
      <formula>0</formula>
    </cfRule>
  </conditionalFormatting>
  <conditionalFormatting sqref="L53">
    <cfRule type="cellIs" priority="12" dxfId="0" operator="equal" stopIfTrue="1">
      <formula>0</formula>
    </cfRule>
  </conditionalFormatting>
  <conditionalFormatting sqref="L52">
    <cfRule type="cellIs" priority="11" dxfId="0" operator="equal" stopIfTrue="1">
      <formula>0</formula>
    </cfRule>
  </conditionalFormatting>
  <conditionalFormatting sqref="L54">
    <cfRule type="cellIs" priority="10" dxfId="0" operator="equal" stopIfTrue="1">
      <formula>0</formula>
    </cfRule>
  </conditionalFormatting>
  <conditionalFormatting sqref="L55">
    <cfRule type="cellIs" priority="9" dxfId="0" operator="equal" stopIfTrue="1">
      <formula>0</formula>
    </cfRule>
  </conditionalFormatting>
  <conditionalFormatting sqref="L56">
    <cfRule type="cellIs" priority="8" dxfId="0" operator="equal" stopIfTrue="1">
      <formula>0</formula>
    </cfRule>
  </conditionalFormatting>
  <conditionalFormatting sqref="L58">
    <cfRule type="cellIs" priority="7" dxfId="0" operator="equal" stopIfTrue="1">
      <formula>0</formula>
    </cfRule>
  </conditionalFormatting>
  <conditionalFormatting sqref="L57">
    <cfRule type="cellIs" priority="6" dxfId="0" operator="equal" stopIfTrue="1">
      <formula>0</formula>
    </cfRule>
  </conditionalFormatting>
  <conditionalFormatting sqref="L59">
    <cfRule type="cellIs" priority="5" dxfId="0" operator="equal" stopIfTrue="1">
      <formula>0</formula>
    </cfRule>
  </conditionalFormatting>
  <conditionalFormatting sqref="L60">
    <cfRule type="cellIs" priority="4" dxfId="0" operator="equal" stopIfTrue="1">
      <formula>0</formula>
    </cfRule>
  </conditionalFormatting>
  <conditionalFormatting sqref="L62">
    <cfRule type="cellIs" priority="3" dxfId="0" operator="equal" stopIfTrue="1">
      <formula>0</formula>
    </cfRule>
  </conditionalFormatting>
  <conditionalFormatting sqref="L61">
    <cfRule type="cellIs" priority="2" dxfId="0" operator="equal" stopIfTrue="1">
      <formula>0</formula>
    </cfRule>
  </conditionalFormatting>
  <conditionalFormatting sqref="L63:L85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L13" sqref="L13"/>
    </sheetView>
  </sheetViews>
  <sheetFormatPr defaultColWidth="14.7109375" defaultRowHeight="12.75"/>
  <cols>
    <col min="1" max="1" width="7.8515625" style="23" customWidth="1"/>
    <col min="2" max="2" width="51.57421875" style="84" customWidth="1"/>
    <col min="3" max="3" width="14.7109375" style="26" hidden="1" customWidth="1"/>
    <col min="4" max="4" width="14.7109375" style="41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92" customWidth="1"/>
    <col min="11" max="11" width="14.7109375" style="0" customWidth="1"/>
    <col min="12" max="12" width="14.7109375" style="92" customWidth="1"/>
    <col min="13" max="13" width="14.7109375" style="0" customWidth="1"/>
    <col min="14" max="14" width="14.7109375" style="91" customWidth="1"/>
  </cols>
  <sheetData>
    <row r="1" spans="1:8" ht="12.75">
      <c r="A1" s="321"/>
      <c r="B1" s="321"/>
      <c r="C1" s="321"/>
      <c r="D1" s="321"/>
      <c r="E1" s="321"/>
      <c r="F1" s="321"/>
      <c r="G1" s="321"/>
      <c r="H1" s="321"/>
    </row>
    <row r="2" spans="1:8" ht="12.75">
      <c r="A2" s="321"/>
      <c r="B2" s="321"/>
      <c r="C2" s="321"/>
      <c r="D2" s="321"/>
      <c r="E2" s="321"/>
      <c r="F2" s="321"/>
      <c r="G2" s="321"/>
      <c r="H2" s="321"/>
    </row>
    <row r="3" spans="1:8" ht="12.75">
      <c r="A3" s="321"/>
      <c r="B3" s="321"/>
      <c r="C3" s="321"/>
      <c r="D3" s="321"/>
      <c r="E3" s="321"/>
      <c r="F3" s="321"/>
      <c r="G3" s="321"/>
      <c r="H3" s="321"/>
    </row>
    <row r="4" spans="1:8" ht="12.75">
      <c r="A4" s="44"/>
      <c r="B4" s="80"/>
      <c r="C4" s="49"/>
      <c r="D4" s="63"/>
      <c r="E4" s="62"/>
      <c r="F4" s="85"/>
      <c r="G4" s="64"/>
      <c r="H4" s="65"/>
    </row>
    <row r="5" spans="1:17" ht="17.2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8" ht="12.75">
      <c r="A6" s="44"/>
      <c r="B6" s="80"/>
      <c r="C6" s="49"/>
      <c r="D6" s="63"/>
      <c r="E6" s="62"/>
      <c r="F6" s="85"/>
      <c r="G6" s="64"/>
      <c r="H6" s="65"/>
    </row>
    <row r="7" spans="1:17" ht="36" customHeight="1">
      <c r="A7" s="313" t="s">
        <v>256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</row>
    <row r="8" spans="1:17" ht="15.75">
      <c r="A8" s="313" t="s">
        <v>243</v>
      </c>
      <c r="B8" s="313"/>
      <c r="C8" s="313"/>
      <c r="D8" s="313"/>
      <c r="E8" s="313"/>
      <c r="F8" s="313"/>
      <c r="G8" s="313"/>
      <c r="H8" s="313"/>
      <c r="P8" s="338" t="s">
        <v>272</v>
      </c>
      <c r="Q8" s="338"/>
    </row>
    <row r="9" spans="1:8" ht="16.5" thickBot="1">
      <c r="A9" s="42"/>
      <c r="B9" s="81"/>
      <c r="C9" s="43"/>
      <c r="D9" s="54"/>
      <c r="E9" s="43"/>
      <c r="F9" s="86"/>
      <c r="G9" s="43"/>
      <c r="H9" s="66"/>
    </row>
    <row r="10" spans="1:17" ht="16.5" thickBot="1">
      <c r="A10" s="330" t="s">
        <v>0</v>
      </c>
      <c r="B10" s="328" t="s">
        <v>130</v>
      </c>
      <c r="C10" s="118"/>
      <c r="D10" s="117"/>
      <c r="E10" s="117"/>
      <c r="F10" s="117"/>
      <c r="G10" s="117"/>
      <c r="H10" s="117"/>
      <c r="I10" s="111"/>
      <c r="J10" s="326" t="s">
        <v>257</v>
      </c>
      <c r="K10" s="327"/>
      <c r="L10" s="326" t="s">
        <v>258</v>
      </c>
      <c r="M10" s="327"/>
      <c r="N10" s="326" t="s">
        <v>259</v>
      </c>
      <c r="O10" s="327"/>
      <c r="P10" s="326" t="s">
        <v>260</v>
      </c>
      <c r="Q10" s="327"/>
    </row>
    <row r="11" spans="1:17" ht="43.5" thickBot="1">
      <c r="A11" s="331"/>
      <c r="B11" s="329"/>
      <c r="C11" s="119" t="s">
        <v>174</v>
      </c>
      <c r="D11" s="112" t="s">
        <v>3</v>
      </c>
      <c r="E11" s="113" t="s">
        <v>239</v>
      </c>
      <c r="F11" s="114" t="s">
        <v>241</v>
      </c>
      <c r="G11" s="113" t="s">
        <v>240</v>
      </c>
      <c r="H11" s="115" t="s">
        <v>242</v>
      </c>
      <c r="I11" s="116"/>
      <c r="J11" s="93" t="s">
        <v>261</v>
      </c>
      <c r="K11" s="94" t="s">
        <v>19</v>
      </c>
      <c r="L11" s="93" t="s">
        <v>261</v>
      </c>
      <c r="M11" s="94" t="s">
        <v>19</v>
      </c>
      <c r="N11" s="95" t="s">
        <v>261</v>
      </c>
      <c r="O11" s="94" t="s">
        <v>19</v>
      </c>
      <c r="P11" s="96" t="s">
        <v>261</v>
      </c>
      <c r="Q11" s="94" t="s">
        <v>19</v>
      </c>
    </row>
    <row r="12" spans="1:17" ht="12.75">
      <c r="A12" s="104" t="s">
        <v>131</v>
      </c>
      <c r="B12" s="322" t="s">
        <v>132</v>
      </c>
      <c r="C12" s="322"/>
      <c r="D12" s="322"/>
      <c r="E12" s="322"/>
      <c r="F12" s="322"/>
      <c r="G12" s="322"/>
      <c r="H12" s="105">
        <f>SUM(H13:H14)</f>
        <v>125.79</v>
      </c>
      <c r="I12" s="106"/>
      <c r="J12" s="107"/>
      <c r="K12" s="108"/>
      <c r="L12" s="107"/>
      <c r="M12" s="108"/>
      <c r="N12" s="109"/>
      <c r="O12" s="108"/>
      <c r="P12" s="110"/>
      <c r="Q12" s="108"/>
    </row>
    <row r="13" spans="1:17" ht="16.5">
      <c r="A13" s="35" t="s">
        <v>4</v>
      </c>
      <c r="B13" s="45" t="s">
        <v>175</v>
      </c>
      <c r="C13" s="35" t="s">
        <v>55</v>
      </c>
      <c r="D13" s="38">
        <v>6.16</v>
      </c>
      <c r="E13" s="36">
        <f>SUM('Comp. Unitaria'!F27,'Comp. Unitaria'!F28)</f>
        <v>15.83</v>
      </c>
      <c r="F13" s="87">
        <f>'COMP. BDI'!$C$41</f>
        <v>0.29</v>
      </c>
      <c r="G13" s="37">
        <f>E13+(ROUND(F13*E13,2))</f>
        <v>20.42</v>
      </c>
      <c r="H13" s="37">
        <f>ROUND(G13*D13,2)</f>
        <v>125.79</v>
      </c>
      <c r="I13" s="98"/>
      <c r="J13" s="99">
        <v>1149.58</v>
      </c>
      <c r="K13" s="100">
        <v>1</v>
      </c>
      <c r="L13" s="97">
        <f>'Planilha Med.01'!P13+'Planilha Med.02'!P13</f>
        <v>1149.58</v>
      </c>
      <c r="M13" s="101">
        <f>ROUND((L13*K13)/J13,4)</f>
        <v>1</v>
      </c>
      <c r="N13" s="99">
        <f>J13-L13</f>
        <v>0</v>
      </c>
      <c r="O13" s="100">
        <f>K13-M13</f>
        <v>0</v>
      </c>
      <c r="P13" s="97"/>
      <c r="Q13" s="101">
        <f>ROUND((P13*K13)/J13,4)</f>
        <v>0</v>
      </c>
    </row>
    <row r="14" spans="1:17" ht="16.5">
      <c r="A14" s="35" t="s">
        <v>113</v>
      </c>
      <c r="B14" s="45" t="s">
        <v>176</v>
      </c>
      <c r="C14" s="35" t="s">
        <v>55</v>
      </c>
      <c r="D14" s="38">
        <v>229.63</v>
      </c>
      <c r="E14" s="36">
        <f>SUM('Comp. Unitaria'!F51,'Comp. Unitaria'!F52)</f>
        <v>0</v>
      </c>
      <c r="F14" s="87">
        <f>'COMP. BDI'!$C$41</f>
        <v>0.29</v>
      </c>
      <c r="G14" s="37">
        <f>E14+(ROUND(F14*E14,2))</f>
        <v>0</v>
      </c>
      <c r="H14" s="37">
        <f>ROUND(G14*D14,2)</f>
        <v>0</v>
      </c>
      <c r="I14" s="98"/>
      <c r="J14" s="99">
        <v>962.15</v>
      </c>
      <c r="K14" s="100">
        <v>1</v>
      </c>
      <c r="L14" s="97">
        <f>'Planilha Med.01'!P14+'Planilha Med.02'!P14</f>
        <v>962.15</v>
      </c>
      <c r="M14" s="101">
        <f aca="true" t="shared" si="0" ref="M14:M77">ROUND((L14*K14)/J14,4)</f>
        <v>1</v>
      </c>
      <c r="N14" s="99">
        <f aca="true" t="shared" si="1" ref="N14:O77">J14-L14</f>
        <v>0</v>
      </c>
      <c r="O14" s="100">
        <f t="shared" si="1"/>
        <v>0</v>
      </c>
      <c r="P14" s="97"/>
      <c r="Q14" s="101">
        <f aca="true" t="shared" si="2" ref="Q14:Q77">ROUND((P14*K14)/J14,4)</f>
        <v>0</v>
      </c>
    </row>
    <row r="15" spans="1:17" ht="16.5">
      <c r="A15" s="67" t="s">
        <v>133</v>
      </c>
      <c r="B15" s="324" t="s">
        <v>134</v>
      </c>
      <c r="C15" s="324"/>
      <c r="D15" s="324"/>
      <c r="E15" s="324"/>
      <c r="F15" s="324"/>
      <c r="G15" s="324"/>
      <c r="H15" s="79">
        <f>SUM(H16:H17)</f>
        <v>789.55</v>
      </c>
      <c r="I15" s="98"/>
      <c r="J15" s="99"/>
      <c r="K15" s="102"/>
      <c r="L15" s="97">
        <f>P15</f>
        <v>0</v>
      </c>
      <c r="M15" s="101"/>
      <c r="N15" s="99"/>
      <c r="O15" s="100"/>
      <c r="P15" s="97"/>
      <c r="Q15" s="101"/>
    </row>
    <row r="16" spans="1:17" ht="16.5">
      <c r="A16" s="35" t="s">
        <v>5</v>
      </c>
      <c r="B16" s="52" t="s">
        <v>177</v>
      </c>
      <c r="C16" s="68" t="s">
        <v>109</v>
      </c>
      <c r="D16" s="69">
        <v>9.15</v>
      </c>
      <c r="E16" s="70">
        <f>SUM('Comp. Unitaria'!F70,'Comp. Unitaria'!F71)</f>
        <v>66.89</v>
      </c>
      <c r="F16" s="87">
        <f>'COMP. BDI'!$C$41</f>
        <v>0.29</v>
      </c>
      <c r="G16" s="37">
        <f>E16+(ROUND(F16*E16,2))</f>
        <v>86.29</v>
      </c>
      <c r="H16" s="37">
        <f>ROUND(G16*D16,2)</f>
        <v>789.55</v>
      </c>
      <c r="I16" s="98"/>
      <c r="J16" s="99">
        <v>366.82</v>
      </c>
      <c r="K16" s="100">
        <v>1</v>
      </c>
      <c r="L16" s="97">
        <f>'Planilha Med.01'!P16+'Planilha Med.02'!P16</f>
        <v>366.82</v>
      </c>
      <c r="M16" s="101">
        <f t="shared" si="0"/>
        <v>1</v>
      </c>
      <c r="N16" s="99">
        <f t="shared" si="1"/>
        <v>0</v>
      </c>
      <c r="O16" s="100">
        <f t="shared" si="1"/>
        <v>0</v>
      </c>
      <c r="P16" s="97"/>
      <c r="Q16" s="101">
        <f t="shared" si="2"/>
        <v>0</v>
      </c>
    </row>
    <row r="17" spans="1:17" ht="16.5">
      <c r="A17" s="35" t="s">
        <v>110</v>
      </c>
      <c r="B17" s="52" t="s">
        <v>173</v>
      </c>
      <c r="C17" s="68" t="s">
        <v>109</v>
      </c>
      <c r="D17" s="71">
        <v>2.75</v>
      </c>
      <c r="E17" s="70">
        <f>SUM('Comp. Unitaria'!F89,'Comp. Unitaria'!F90)</f>
        <v>0</v>
      </c>
      <c r="F17" s="87">
        <f>'COMP. BDI'!$C$41</f>
        <v>0.29</v>
      </c>
      <c r="G17" s="37">
        <f>E17+(ROUND(F17*E17,2))</f>
        <v>0</v>
      </c>
      <c r="H17" s="37">
        <f>ROUND(G17*D17,2)</f>
        <v>0</v>
      </c>
      <c r="I17" s="98"/>
      <c r="J17" s="99">
        <v>258.53</v>
      </c>
      <c r="K17" s="100">
        <v>1</v>
      </c>
      <c r="L17" s="97">
        <f>'Planilha Med.01'!P17+'Planilha Med.02'!P17</f>
        <v>258.53</v>
      </c>
      <c r="M17" s="101">
        <f t="shared" si="0"/>
        <v>1</v>
      </c>
      <c r="N17" s="99">
        <f t="shared" si="1"/>
        <v>0</v>
      </c>
      <c r="O17" s="100">
        <f t="shared" si="1"/>
        <v>0</v>
      </c>
      <c r="P17" s="97"/>
      <c r="Q17" s="101">
        <f t="shared" si="2"/>
        <v>0</v>
      </c>
    </row>
    <row r="18" spans="1:17" ht="16.5">
      <c r="A18" s="67" t="s">
        <v>178</v>
      </c>
      <c r="B18" s="324" t="s">
        <v>136</v>
      </c>
      <c r="C18" s="324"/>
      <c r="D18" s="324"/>
      <c r="E18" s="324"/>
      <c r="F18" s="324"/>
      <c r="G18" s="324"/>
      <c r="H18" s="79">
        <f>SUM(H19:H20)</f>
        <v>36.28</v>
      </c>
      <c r="I18" s="98"/>
      <c r="J18" s="99"/>
      <c r="K18" s="102"/>
      <c r="L18" s="97">
        <f>P18</f>
        <v>0</v>
      </c>
      <c r="M18" s="101"/>
      <c r="N18" s="99"/>
      <c r="O18" s="100"/>
      <c r="P18" s="97"/>
      <c r="Q18" s="101"/>
    </row>
    <row r="19" spans="1:17" ht="16.5">
      <c r="A19" s="35" t="s">
        <v>6</v>
      </c>
      <c r="B19" s="52" t="s">
        <v>52</v>
      </c>
      <c r="C19" s="68" t="s">
        <v>109</v>
      </c>
      <c r="D19" s="69">
        <v>3.74</v>
      </c>
      <c r="E19" s="70">
        <f>'Comp. Unitaria'!F110</f>
        <v>7.52</v>
      </c>
      <c r="F19" s="87">
        <f>'COMP. BDI'!$C$41</f>
        <v>0.29</v>
      </c>
      <c r="G19" s="37">
        <f>E19+(ROUND(F19*E19,2))</f>
        <v>9.7</v>
      </c>
      <c r="H19" s="37">
        <f>ROUND(G19*D19,2)</f>
        <v>36.28</v>
      </c>
      <c r="I19" s="98"/>
      <c r="J19" s="99">
        <v>8079.26</v>
      </c>
      <c r="K19" s="100">
        <v>1</v>
      </c>
      <c r="L19" s="97">
        <f>'Planilha Med.01'!P19+'Planilha Med.02'!P19</f>
        <v>8079.26</v>
      </c>
      <c r="M19" s="101">
        <f t="shared" si="0"/>
        <v>1</v>
      </c>
      <c r="N19" s="99">
        <f t="shared" si="1"/>
        <v>0</v>
      </c>
      <c r="O19" s="100">
        <f t="shared" si="1"/>
        <v>0</v>
      </c>
      <c r="P19" s="97"/>
      <c r="Q19" s="101">
        <f t="shared" si="2"/>
        <v>0</v>
      </c>
    </row>
    <row r="20" spans="1:17" ht="16.5">
      <c r="A20" s="35" t="s">
        <v>252</v>
      </c>
      <c r="B20" s="52" t="s">
        <v>53</v>
      </c>
      <c r="C20" s="68" t="s">
        <v>109</v>
      </c>
      <c r="D20" s="69">
        <v>3.74</v>
      </c>
      <c r="E20" s="70">
        <f>'Comp. Unitaria'!F132</f>
        <v>0</v>
      </c>
      <c r="F20" s="87">
        <f>'COMP. BDI'!$C$41</f>
        <v>0.29</v>
      </c>
      <c r="G20" s="37">
        <f>E20+(ROUND(F20*E20,2))</f>
        <v>0</v>
      </c>
      <c r="H20" s="37">
        <f>ROUND(G20*D20,2)</f>
        <v>0</v>
      </c>
      <c r="I20" s="98"/>
      <c r="J20" s="99">
        <v>7783.01</v>
      </c>
      <c r="K20" s="100">
        <v>1</v>
      </c>
      <c r="L20" s="97">
        <f>'Planilha Med.01'!P20+'Planilha Med.02'!P20</f>
        <v>7783.01</v>
      </c>
      <c r="M20" s="101">
        <f t="shared" si="0"/>
        <v>1</v>
      </c>
      <c r="N20" s="99">
        <f t="shared" si="1"/>
        <v>0</v>
      </c>
      <c r="O20" s="100">
        <f t="shared" si="1"/>
        <v>0</v>
      </c>
      <c r="P20" s="97"/>
      <c r="Q20" s="101">
        <f t="shared" si="2"/>
        <v>0</v>
      </c>
    </row>
    <row r="21" spans="1:17" ht="16.5">
      <c r="A21" s="67" t="s">
        <v>135</v>
      </c>
      <c r="B21" s="324" t="s">
        <v>139</v>
      </c>
      <c r="C21" s="324"/>
      <c r="D21" s="324"/>
      <c r="E21" s="324"/>
      <c r="F21" s="324"/>
      <c r="G21" s="324"/>
      <c r="H21" s="79">
        <f>SUM(H22)</f>
        <v>144.94</v>
      </c>
      <c r="I21" s="98"/>
      <c r="J21" s="99"/>
      <c r="K21" s="102"/>
      <c r="L21" s="97">
        <f>P21</f>
        <v>0</v>
      </c>
      <c r="M21" s="101"/>
      <c r="N21" s="99"/>
      <c r="O21" s="100"/>
      <c r="P21" s="97"/>
      <c r="Q21" s="101"/>
    </row>
    <row r="22" spans="1:17" ht="16.5">
      <c r="A22" s="35" t="s">
        <v>7</v>
      </c>
      <c r="B22" s="52" t="s">
        <v>54</v>
      </c>
      <c r="C22" s="35" t="s">
        <v>109</v>
      </c>
      <c r="D22" s="38">
        <v>5.72</v>
      </c>
      <c r="E22" s="36">
        <f>SUM('Comp. Unitaria'!F164,'Comp. Unitaria'!F165)</f>
        <v>19.64</v>
      </c>
      <c r="F22" s="87">
        <f>'COMP. BDI'!$C$41</f>
        <v>0.29</v>
      </c>
      <c r="G22" s="37">
        <f>E22+(ROUND(F22*E22,2))</f>
        <v>25.34</v>
      </c>
      <c r="H22" s="37">
        <f>ROUND(G22*D22,2)</f>
        <v>144.94</v>
      </c>
      <c r="I22" s="98"/>
      <c r="J22" s="99">
        <v>13151.71</v>
      </c>
      <c r="K22" s="100">
        <v>1</v>
      </c>
      <c r="L22" s="97">
        <f>'Planilha Med.01'!P22+'Planilha Med.02'!P22</f>
        <v>13151.71</v>
      </c>
      <c r="M22" s="101">
        <f t="shared" si="0"/>
        <v>1</v>
      </c>
      <c r="N22" s="99">
        <f t="shared" si="1"/>
        <v>0</v>
      </c>
      <c r="O22" s="100">
        <f t="shared" si="1"/>
        <v>0</v>
      </c>
      <c r="P22" s="97"/>
      <c r="Q22" s="101">
        <f t="shared" si="2"/>
        <v>0</v>
      </c>
    </row>
    <row r="23" spans="1:17" ht="16.5">
      <c r="A23" s="67" t="s">
        <v>137</v>
      </c>
      <c r="B23" s="325" t="s">
        <v>179</v>
      </c>
      <c r="C23" s="325"/>
      <c r="D23" s="325"/>
      <c r="E23" s="325"/>
      <c r="F23" s="325"/>
      <c r="G23" s="325"/>
      <c r="H23" s="79">
        <f>SUM(H24)</f>
        <v>0</v>
      </c>
      <c r="I23" s="98"/>
      <c r="J23" s="99"/>
      <c r="K23" s="102"/>
      <c r="L23" s="97">
        <f>P23</f>
        <v>0</v>
      </c>
      <c r="M23" s="101"/>
      <c r="N23" s="99"/>
      <c r="O23" s="100"/>
      <c r="P23" s="97"/>
      <c r="Q23" s="101"/>
    </row>
    <row r="24" spans="1:17" ht="25.5">
      <c r="A24" s="35" t="s">
        <v>16</v>
      </c>
      <c r="B24" s="52" t="s">
        <v>244</v>
      </c>
      <c r="C24" s="68" t="s">
        <v>109</v>
      </c>
      <c r="D24" s="69">
        <v>61.26</v>
      </c>
      <c r="E24" s="70">
        <f>SUM('Comp. Unitaria'!F183,'Comp. Unitaria'!F184)</f>
        <v>0</v>
      </c>
      <c r="F24" s="87">
        <f>'COMP. BDI'!$C$41</f>
        <v>0.29</v>
      </c>
      <c r="G24" s="37">
        <f>E24+(ROUND(F24*E24,2))</f>
        <v>0</v>
      </c>
      <c r="H24" s="37">
        <f>ROUND(G24*D24,2)</f>
        <v>0</v>
      </c>
      <c r="I24" s="98"/>
      <c r="J24" s="99">
        <v>583.81</v>
      </c>
      <c r="K24" s="100">
        <v>1</v>
      </c>
      <c r="L24" s="97">
        <f>'Planilha Med.01'!P24+'Planilha Med.02'!P24</f>
        <v>583.81</v>
      </c>
      <c r="M24" s="101">
        <f t="shared" si="0"/>
        <v>1</v>
      </c>
      <c r="N24" s="99">
        <f t="shared" si="1"/>
        <v>0</v>
      </c>
      <c r="O24" s="100">
        <f t="shared" si="1"/>
        <v>0</v>
      </c>
      <c r="P24" s="97"/>
      <c r="Q24" s="101">
        <f t="shared" si="2"/>
        <v>0</v>
      </c>
    </row>
    <row r="25" spans="1:17" ht="16.5">
      <c r="A25" s="67" t="s">
        <v>138</v>
      </c>
      <c r="B25" s="324" t="s">
        <v>180</v>
      </c>
      <c r="C25" s="324"/>
      <c r="D25" s="324"/>
      <c r="E25" s="324"/>
      <c r="F25" s="324"/>
      <c r="G25" s="324"/>
      <c r="H25" s="79">
        <f>SUM(H26:H28)</f>
        <v>7880.31</v>
      </c>
      <c r="I25" s="98"/>
      <c r="J25" s="99"/>
      <c r="K25" s="102"/>
      <c r="L25" s="97">
        <f>P25</f>
        <v>0</v>
      </c>
      <c r="M25" s="101"/>
      <c r="N25" s="99"/>
      <c r="O25" s="100"/>
      <c r="P25" s="97"/>
      <c r="Q25" s="101"/>
    </row>
    <row r="26" spans="1:17" ht="38.25">
      <c r="A26" s="35" t="s">
        <v>8</v>
      </c>
      <c r="B26" s="53" t="s">
        <v>245</v>
      </c>
      <c r="C26" s="35" t="s">
        <v>55</v>
      </c>
      <c r="D26" s="38">
        <v>332.61</v>
      </c>
      <c r="E26" s="36">
        <f>SUM('Comp. Unitaria'!F206,'Comp. Unitaria'!F207)</f>
        <v>15.88</v>
      </c>
      <c r="F26" s="87">
        <f>'COMP. BDI'!$C$41</f>
        <v>0.29</v>
      </c>
      <c r="G26" s="37">
        <f>E26+(ROUND(F26*E26,2))</f>
        <v>20.49</v>
      </c>
      <c r="H26" s="37">
        <f>ROUND(G26*D26,2)</f>
        <v>6815.18</v>
      </c>
      <c r="I26" s="98"/>
      <c r="J26" s="99">
        <v>12456.24</v>
      </c>
      <c r="K26" s="100">
        <v>1</v>
      </c>
      <c r="L26" s="97">
        <f>'Planilha Med.01'!P26+'Planilha Med.02'!P26</f>
        <v>12456.24</v>
      </c>
      <c r="M26" s="101">
        <f t="shared" si="0"/>
        <v>1</v>
      </c>
      <c r="N26" s="99">
        <f t="shared" si="1"/>
        <v>0</v>
      </c>
      <c r="O26" s="100">
        <f t="shared" si="1"/>
        <v>0</v>
      </c>
      <c r="P26" s="97"/>
      <c r="Q26" s="101">
        <f t="shared" si="2"/>
        <v>0</v>
      </c>
    </row>
    <row r="27" spans="1:17" ht="25.5">
      <c r="A27" s="35" t="s">
        <v>181</v>
      </c>
      <c r="B27" s="53" t="s">
        <v>183</v>
      </c>
      <c r="C27" s="72" t="s">
        <v>153</v>
      </c>
      <c r="D27" s="38">
        <v>35.4</v>
      </c>
      <c r="E27" s="36">
        <f>SUM('Comp. Unitaria'!F231,'Comp. Unitaria'!F232)</f>
        <v>0</v>
      </c>
      <c r="F27" s="87">
        <f>'COMP. BDI'!$C$41</f>
        <v>0.29</v>
      </c>
      <c r="G27" s="37">
        <f>E27+(ROUND(F27*E27,2))</f>
        <v>0</v>
      </c>
      <c r="H27" s="37">
        <f>ROUND(G27*D27,2)</f>
        <v>0</v>
      </c>
      <c r="I27" s="98"/>
      <c r="J27" s="99">
        <v>1044.3</v>
      </c>
      <c r="K27" s="100">
        <v>1</v>
      </c>
      <c r="L27" s="97">
        <f>'Planilha Med.01'!P27+'Planilha Med.02'!P27</f>
        <v>1044.3</v>
      </c>
      <c r="M27" s="101">
        <f t="shared" si="0"/>
        <v>1</v>
      </c>
      <c r="N27" s="99">
        <f t="shared" si="1"/>
        <v>0</v>
      </c>
      <c r="O27" s="100">
        <f t="shared" si="1"/>
        <v>0</v>
      </c>
      <c r="P27" s="97"/>
      <c r="Q27" s="101">
        <f t="shared" si="2"/>
        <v>0</v>
      </c>
    </row>
    <row r="28" spans="1:17" ht="25.5">
      <c r="A28" s="35" t="s">
        <v>182</v>
      </c>
      <c r="B28" s="53" t="s">
        <v>184</v>
      </c>
      <c r="C28" s="72" t="s">
        <v>153</v>
      </c>
      <c r="D28" s="38">
        <v>11</v>
      </c>
      <c r="E28" s="36">
        <f>SUM('Comp. Unitaria'!F256,'Comp. Unitaria'!F257)</f>
        <v>75.06</v>
      </c>
      <c r="F28" s="87">
        <f>'COMP. BDI'!$C$41</f>
        <v>0.29</v>
      </c>
      <c r="G28" s="37">
        <f>E28+(ROUND(F28*E28,2))</f>
        <v>96.83</v>
      </c>
      <c r="H28" s="37">
        <f>ROUND(G28*D28,2)</f>
        <v>1065.13</v>
      </c>
      <c r="I28" s="98"/>
      <c r="J28" s="99">
        <v>200.64</v>
      </c>
      <c r="K28" s="100">
        <v>1</v>
      </c>
      <c r="L28" s="97">
        <f>'Planilha Med.01'!P28+'Planilha Med.02'!P28</f>
        <v>200.64</v>
      </c>
      <c r="M28" s="101">
        <f t="shared" si="0"/>
        <v>1</v>
      </c>
      <c r="N28" s="99">
        <f t="shared" si="1"/>
        <v>0</v>
      </c>
      <c r="O28" s="100">
        <f t="shared" si="1"/>
        <v>0</v>
      </c>
      <c r="P28" s="97"/>
      <c r="Q28" s="101">
        <f t="shared" si="2"/>
        <v>0</v>
      </c>
    </row>
    <row r="29" spans="1:17" ht="16.5">
      <c r="A29" s="67" t="s">
        <v>140</v>
      </c>
      <c r="B29" s="324" t="s">
        <v>142</v>
      </c>
      <c r="C29" s="324"/>
      <c r="D29" s="324"/>
      <c r="E29" s="324"/>
      <c r="F29" s="324"/>
      <c r="G29" s="324"/>
      <c r="H29" s="79">
        <f>SUM(H30:H32)</f>
        <v>7368.94</v>
      </c>
      <c r="I29" s="98"/>
      <c r="J29" s="99"/>
      <c r="K29" s="102"/>
      <c r="L29" s="97">
        <f>P29</f>
        <v>0</v>
      </c>
      <c r="M29" s="101"/>
      <c r="N29" s="99"/>
      <c r="O29" s="100"/>
      <c r="P29" s="97"/>
      <c r="Q29" s="101"/>
    </row>
    <row r="30" spans="1:17" ht="16.5">
      <c r="A30" s="35" t="s">
        <v>9</v>
      </c>
      <c r="B30" s="53" t="s">
        <v>185</v>
      </c>
      <c r="C30" s="72" t="s">
        <v>55</v>
      </c>
      <c r="D30" s="38">
        <v>605.59</v>
      </c>
      <c r="E30" s="36">
        <f>SUM('Comp. Unitaria'!F277:F278)</f>
        <v>0</v>
      </c>
      <c r="F30" s="87">
        <f>'COMP. BDI'!$C$41</f>
        <v>0.29</v>
      </c>
      <c r="G30" s="37">
        <f>E30+(ROUND(F30*E30,2))</f>
        <v>0</v>
      </c>
      <c r="H30" s="37">
        <f>ROUND(G30*D30,2)</f>
        <v>0</v>
      </c>
      <c r="I30" s="98"/>
      <c r="J30" s="99">
        <v>5250.47</v>
      </c>
      <c r="K30" s="100">
        <v>1</v>
      </c>
      <c r="L30" s="97">
        <f>'Planilha Med.01'!P30+'Planilha Med.02'!P30</f>
        <v>5250.47</v>
      </c>
      <c r="M30" s="101">
        <f t="shared" si="0"/>
        <v>1</v>
      </c>
      <c r="N30" s="99">
        <f t="shared" si="1"/>
        <v>0</v>
      </c>
      <c r="O30" s="100">
        <f t="shared" si="1"/>
        <v>0</v>
      </c>
      <c r="P30" s="97"/>
      <c r="Q30" s="101">
        <f t="shared" si="2"/>
        <v>0</v>
      </c>
    </row>
    <row r="31" spans="1:17" ht="16.5">
      <c r="A31" s="35" t="s">
        <v>116</v>
      </c>
      <c r="B31" s="53" t="s">
        <v>186</v>
      </c>
      <c r="C31" s="72" t="s">
        <v>55</v>
      </c>
      <c r="D31" s="38">
        <v>605.59</v>
      </c>
      <c r="E31" s="36">
        <f>SUM('Comp. Unitaria'!F299,'Comp. Unitaria'!F300)</f>
        <v>8.62</v>
      </c>
      <c r="F31" s="87">
        <f>'COMP. BDI'!$C$41</f>
        <v>0.29</v>
      </c>
      <c r="G31" s="37">
        <f>E31+(ROUND(F31*E31,2))</f>
        <v>11.12</v>
      </c>
      <c r="H31" s="37">
        <f>ROUND(G31*D31,2)</f>
        <v>6734.16</v>
      </c>
      <c r="I31" s="98"/>
      <c r="J31" s="99">
        <v>21565.06</v>
      </c>
      <c r="K31" s="100">
        <v>1</v>
      </c>
      <c r="L31" s="97">
        <f>'Planilha Med.01'!P31+'Planilha Med.02'!P31</f>
        <v>21565.06</v>
      </c>
      <c r="M31" s="101">
        <f t="shared" si="0"/>
        <v>1</v>
      </c>
      <c r="N31" s="99">
        <f t="shared" si="1"/>
        <v>0</v>
      </c>
      <c r="O31" s="100">
        <f t="shared" si="1"/>
        <v>0</v>
      </c>
      <c r="P31" s="97"/>
      <c r="Q31" s="101">
        <f t="shared" si="2"/>
        <v>0</v>
      </c>
    </row>
    <row r="32" spans="1:17" ht="25.5">
      <c r="A32" s="35" t="s">
        <v>187</v>
      </c>
      <c r="B32" s="53" t="s">
        <v>188</v>
      </c>
      <c r="C32" s="72" t="s">
        <v>55</v>
      </c>
      <c r="D32" s="38">
        <v>38.24</v>
      </c>
      <c r="E32" s="36">
        <f>SUM('Comp. Unitaria'!F321,'Comp. Unitaria'!F322)</f>
        <v>12.87</v>
      </c>
      <c r="F32" s="87">
        <f>'COMP. BDI'!$C$41</f>
        <v>0.29</v>
      </c>
      <c r="G32" s="37">
        <f>E32+(ROUND(F32*E32,2))</f>
        <v>16.6</v>
      </c>
      <c r="H32" s="37">
        <f>ROUND(G32*D32,2)</f>
        <v>634.78</v>
      </c>
      <c r="I32" s="98"/>
      <c r="J32" s="99">
        <v>3389.21</v>
      </c>
      <c r="K32" s="100">
        <v>1</v>
      </c>
      <c r="L32" s="97">
        <f>'Planilha Med.01'!P32+'Planilha Med.02'!P32</f>
        <v>3389.21</v>
      </c>
      <c r="M32" s="101">
        <f t="shared" si="0"/>
        <v>1</v>
      </c>
      <c r="N32" s="99">
        <f t="shared" si="1"/>
        <v>0</v>
      </c>
      <c r="O32" s="100">
        <f t="shared" si="1"/>
        <v>0</v>
      </c>
      <c r="P32" s="97">
        <v>3389.21</v>
      </c>
      <c r="Q32" s="101">
        <f t="shared" si="2"/>
        <v>1</v>
      </c>
    </row>
    <row r="33" spans="1:17" ht="16.5">
      <c r="A33" s="73" t="s">
        <v>141</v>
      </c>
      <c r="B33" s="323" t="s">
        <v>147</v>
      </c>
      <c r="C33" s="323"/>
      <c r="D33" s="323"/>
      <c r="E33" s="323"/>
      <c r="F33" s="323"/>
      <c r="G33" s="323"/>
      <c r="H33" s="79">
        <f>SUM(H34:H37)</f>
        <v>22709.87</v>
      </c>
      <c r="I33" s="98"/>
      <c r="J33" s="99"/>
      <c r="K33" s="102"/>
      <c r="L33" s="97">
        <f>P33</f>
        <v>0</v>
      </c>
      <c r="M33" s="101"/>
      <c r="N33" s="99"/>
      <c r="O33" s="100"/>
      <c r="P33" s="97"/>
      <c r="Q33" s="101"/>
    </row>
    <row r="34" spans="1:17" ht="16.5">
      <c r="A34" s="35" t="s">
        <v>10</v>
      </c>
      <c r="B34" s="53" t="s">
        <v>189</v>
      </c>
      <c r="C34" s="72" t="s">
        <v>55</v>
      </c>
      <c r="D34" s="38">
        <v>184.59</v>
      </c>
      <c r="E34" s="36">
        <f>SUM('Comp. Unitaria'!F343,'Comp. Unitaria'!F344)</f>
        <v>0</v>
      </c>
      <c r="F34" s="87">
        <f>'COMP. BDI'!$C$41</f>
        <v>0.29</v>
      </c>
      <c r="G34" s="37">
        <f>E34+(ROUND(F34*E34,2))</f>
        <v>0</v>
      </c>
      <c r="H34" s="37">
        <f>ROUND(G34*D34,2)</f>
        <v>0</v>
      </c>
      <c r="I34" s="98"/>
      <c r="J34" s="99">
        <v>8993.22</v>
      </c>
      <c r="K34" s="100">
        <v>1</v>
      </c>
      <c r="L34" s="97">
        <f>'Planilha Med.01'!P34+'Planilha Med.02'!P34</f>
        <v>8993.22</v>
      </c>
      <c r="M34" s="101">
        <f t="shared" si="0"/>
        <v>1</v>
      </c>
      <c r="N34" s="99">
        <f t="shared" si="1"/>
        <v>0</v>
      </c>
      <c r="O34" s="100">
        <f t="shared" si="1"/>
        <v>0</v>
      </c>
      <c r="P34" s="97"/>
      <c r="Q34" s="101">
        <f t="shared" si="2"/>
        <v>0</v>
      </c>
    </row>
    <row r="35" spans="1:17" ht="16.5">
      <c r="A35" s="35" t="s">
        <v>114</v>
      </c>
      <c r="B35" s="53" t="s">
        <v>190</v>
      </c>
      <c r="C35" s="72" t="s">
        <v>55</v>
      </c>
      <c r="D35" s="38">
        <v>103.41</v>
      </c>
      <c r="E35" s="36">
        <f>SUM('Comp. Unitaria'!F364,'Comp. Unitaria'!F365)</f>
        <v>170.24</v>
      </c>
      <c r="F35" s="87">
        <f>'COMP. BDI'!$C$41</f>
        <v>0.29</v>
      </c>
      <c r="G35" s="37">
        <f>E35+(ROUND(F35*E35,2))</f>
        <v>219.61</v>
      </c>
      <c r="H35" s="37">
        <f>ROUND(G35*D35,2)</f>
        <v>22709.87</v>
      </c>
      <c r="I35" s="98"/>
      <c r="J35" s="99">
        <v>4811.67</v>
      </c>
      <c r="K35" s="100">
        <v>1</v>
      </c>
      <c r="L35" s="97">
        <f>'Planilha Med.01'!P35+'Planilha Med.02'!P35</f>
        <v>4811.67</v>
      </c>
      <c r="M35" s="101">
        <f t="shared" si="0"/>
        <v>1</v>
      </c>
      <c r="N35" s="99">
        <f t="shared" si="1"/>
        <v>0</v>
      </c>
      <c r="O35" s="100">
        <f t="shared" si="1"/>
        <v>0</v>
      </c>
      <c r="P35" s="97">
        <v>4811.67</v>
      </c>
      <c r="Q35" s="101">
        <f t="shared" si="2"/>
        <v>1</v>
      </c>
    </row>
    <row r="36" spans="1:17" ht="25.5">
      <c r="A36" s="35" t="s">
        <v>191</v>
      </c>
      <c r="B36" s="53" t="s">
        <v>246</v>
      </c>
      <c r="C36" s="72" t="s">
        <v>55</v>
      </c>
      <c r="D36" s="38">
        <v>63.75</v>
      </c>
      <c r="E36" s="36">
        <f>SUM('Comp. Unitaria'!F386)</f>
        <v>0</v>
      </c>
      <c r="F36" s="87">
        <f>'COMP. BDI'!$C$41</f>
        <v>0.29</v>
      </c>
      <c r="G36" s="37">
        <f>E36+(ROUND(F36*E36,2))</f>
        <v>0</v>
      </c>
      <c r="H36" s="37">
        <f>ROUND(G36*D36,2)</f>
        <v>0</v>
      </c>
      <c r="I36" s="98"/>
      <c r="J36" s="99">
        <v>5597.25</v>
      </c>
      <c r="K36" s="100">
        <v>1</v>
      </c>
      <c r="L36" s="97">
        <f>'Planilha Med.01'!P36+'Planilha Med.02'!P36</f>
        <v>5597.25</v>
      </c>
      <c r="M36" s="101">
        <f t="shared" si="0"/>
        <v>1</v>
      </c>
      <c r="N36" s="99">
        <f t="shared" si="1"/>
        <v>0</v>
      </c>
      <c r="O36" s="100">
        <f t="shared" si="1"/>
        <v>0</v>
      </c>
      <c r="P36" s="97">
        <v>5597.25</v>
      </c>
      <c r="Q36" s="101">
        <f t="shared" si="2"/>
        <v>1</v>
      </c>
    </row>
    <row r="37" spans="1:17" ht="16.5">
      <c r="A37" s="35" t="s">
        <v>253</v>
      </c>
      <c r="B37" s="53" t="s">
        <v>192</v>
      </c>
      <c r="C37" s="72" t="s">
        <v>55</v>
      </c>
      <c r="D37" s="38">
        <v>81.18</v>
      </c>
      <c r="E37" s="36">
        <f>SUM('Comp. Unitaria'!F386)</f>
        <v>0</v>
      </c>
      <c r="F37" s="87">
        <f>'COMP. BDI'!$C$41</f>
        <v>0.29</v>
      </c>
      <c r="G37" s="37">
        <f>E37+(ROUND(F37*E37,2))</f>
        <v>0</v>
      </c>
      <c r="H37" s="37">
        <f>ROUND(G37*D37,2)</f>
        <v>0</v>
      </c>
      <c r="I37" s="98"/>
      <c r="J37" s="99">
        <v>7127.6</v>
      </c>
      <c r="K37" s="100">
        <v>1</v>
      </c>
      <c r="L37" s="97">
        <f>'Planilha Med.01'!P37+'Planilha Med.02'!P37</f>
        <v>7127.6</v>
      </c>
      <c r="M37" s="101">
        <f t="shared" si="0"/>
        <v>1</v>
      </c>
      <c r="N37" s="99">
        <f t="shared" si="1"/>
        <v>0</v>
      </c>
      <c r="O37" s="100">
        <f t="shared" si="1"/>
        <v>0</v>
      </c>
      <c r="P37" s="97">
        <v>7127.6</v>
      </c>
      <c r="Q37" s="101">
        <f t="shared" si="2"/>
        <v>1</v>
      </c>
    </row>
    <row r="38" spans="1:17" ht="16.5">
      <c r="A38" s="67" t="s">
        <v>143</v>
      </c>
      <c r="B38" s="324" t="s">
        <v>144</v>
      </c>
      <c r="C38" s="324"/>
      <c r="D38" s="324"/>
      <c r="E38" s="324"/>
      <c r="F38" s="324"/>
      <c r="G38" s="324"/>
      <c r="H38" s="79" t="e">
        <f>SUM(H39,H50)</f>
        <v>#REF!</v>
      </c>
      <c r="I38" s="98"/>
      <c r="J38" s="99"/>
      <c r="K38" s="102"/>
      <c r="L38" s="97">
        <f>P38</f>
        <v>0</v>
      </c>
      <c r="M38" s="101"/>
      <c r="N38" s="99"/>
      <c r="O38" s="100"/>
      <c r="P38" s="97"/>
      <c r="Q38" s="101"/>
    </row>
    <row r="39" spans="1:17" ht="16.5">
      <c r="A39" s="67" t="s">
        <v>11</v>
      </c>
      <c r="B39" s="324" t="s">
        <v>145</v>
      </c>
      <c r="C39" s="324"/>
      <c r="D39" s="324"/>
      <c r="E39" s="324"/>
      <c r="F39" s="324"/>
      <c r="G39" s="324"/>
      <c r="H39" s="79" t="e">
        <f>SUM(H40:H49)</f>
        <v>#REF!</v>
      </c>
      <c r="I39" s="98"/>
      <c r="J39" s="99"/>
      <c r="K39" s="102"/>
      <c r="L39" s="97">
        <f>P39</f>
        <v>0</v>
      </c>
      <c r="M39" s="101"/>
      <c r="N39" s="99"/>
      <c r="O39" s="100"/>
      <c r="P39" s="97"/>
      <c r="Q39" s="101"/>
    </row>
    <row r="40" spans="1:17" ht="72.75" customHeight="1">
      <c r="A40" s="35" t="s">
        <v>193</v>
      </c>
      <c r="B40" s="53" t="s">
        <v>194</v>
      </c>
      <c r="C40" s="72" t="s">
        <v>112</v>
      </c>
      <c r="D40" s="38">
        <v>29</v>
      </c>
      <c r="E40" s="36" t="e">
        <f>'Comp. Unitaria'!#REF!</f>
        <v>#REF!</v>
      </c>
      <c r="F40" s="87">
        <f>'COMP. BDI'!$C$41</f>
        <v>0.29</v>
      </c>
      <c r="G40" s="37" t="e">
        <f aca="true" t="shared" si="3" ref="G40:G49">E40+(ROUND(F40*E40,2))</f>
        <v>#REF!</v>
      </c>
      <c r="H40" s="37" t="e">
        <f aca="true" t="shared" si="4" ref="H40:H49">ROUND(G40*D40,2)</f>
        <v>#REF!</v>
      </c>
      <c r="I40" s="98"/>
      <c r="J40" s="99">
        <v>3212.91</v>
      </c>
      <c r="K40" s="100">
        <v>1</v>
      </c>
      <c r="L40" s="97">
        <f>'Planilha Med.01'!P40+'Planilha Med.02'!P40</f>
        <v>3212.91</v>
      </c>
      <c r="M40" s="101">
        <f t="shared" si="0"/>
        <v>1</v>
      </c>
      <c r="N40" s="99">
        <f t="shared" si="1"/>
        <v>0</v>
      </c>
      <c r="O40" s="100">
        <f t="shared" si="1"/>
        <v>0</v>
      </c>
      <c r="P40" s="97">
        <v>3212.91</v>
      </c>
      <c r="Q40" s="101">
        <f t="shared" si="2"/>
        <v>1</v>
      </c>
    </row>
    <row r="41" spans="1:17" ht="38.25">
      <c r="A41" s="35" t="s">
        <v>195</v>
      </c>
      <c r="B41" s="53" t="s">
        <v>196</v>
      </c>
      <c r="C41" s="72" t="s">
        <v>112</v>
      </c>
      <c r="D41" s="72">
        <v>20</v>
      </c>
      <c r="E41" s="74" t="e">
        <f>'Comp. Unitaria'!#REF!</f>
        <v>#REF!</v>
      </c>
      <c r="F41" s="87">
        <f>'COMP. BDI'!$C$41</f>
        <v>0.29</v>
      </c>
      <c r="G41" s="37" t="e">
        <f t="shared" si="3"/>
        <v>#REF!</v>
      </c>
      <c r="H41" s="37" t="e">
        <f t="shared" si="4"/>
        <v>#REF!</v>
      </c>
      <c r="I41" s="98"/>
      <c r="J41" s="99">
        <v>2682.4</v>
      </c>
      <c r="K41" s="100">
        <v>1</v>
      </c>
      <c r="L41" s="97">
        <f>'Planilha Med.01'!P41+'Planilha Med.02'!P41</f>
        <v>2682.4</v>
      </c>
      <c r="M41" s="101">
        <f t="shared" si="0"/>
        <v>1</v>
      </c>
      <c r="N41" s="99">
        <f t="shared" si="1"/>
        <v>0</v>
      </c>
      <c r="O41" s="100">
        <f t="shared" si="1"/>
        <v>0</v>
      </c>
      <c r="P41" s="97">
        <v>2682.4</v>
      </c>
      <c r="Q41" s="101">
        <f t="shared" si="2"/>
        <v>1</v>
      </c>
    </row>
    <row r="42" spans="1:17" ht="66.75" customHeight="1">
      <c r="A42" s="35" t="s">
        <v>197</v>
      </c>
      <c r="B42" s="53" t="s">
        <v>200</v>
      </c>
      <c r="C42" s="72" t="s">
        <v>112</v>
      </c>
      <c r="D42" s="72">
        <v>2</v>
      </c>
      <c r="E42" s="74" t="e">
        <f>SUM('Comp. Unitaria'!#REF!,'Comp. Unitaria'!#REF!)</f>
        <v>#REF!</v>
      </c>
      <c r="F42" s="87">
        <f>'COMP. BDI'!$C$41</f>
        <v>0.29</v>
      </c>
      <c r="G42" s="37" t="e">
        <f t="shared" si="3"/>
        <v>#REF!</v>
      </c>
      <c r="H42" s="37" t="e">
        <f t="shared" si="4"/>
        <v>#REF!</v>
      </c>
      <c r="I42" s="98"/>
      <c r="J42" s="99">
        <v>2678.24</v>
      </c>
      <c r="K42" s="100">
        <v>1</v>
      </c>
      <c r="L42" s="97">
        <f>'Planilha Med.01'!P42+'Planilha Med.02'!P42</f>
        <v>2678.24</v>
      </c>
      <c r="M42" s="101">
        <f t="shared" si="0"/>
        <v>1</v>
      </c>
      <c r="N42" s="99">
        <f t="shared" si="1"/>
        <v>0</v>
      </c>
      <c r="O42" s="100">
        <f t="shared" si="1"/>
        <v>0</v>
      </c>
      <c r="P42" s="97">
        <v>2678.24</v>
      </c>
      <c r="Q42" s="101">
        <f t="shared" si="2"/>
        <v>1</v>
      </c>
    </row>
    <row r="43" spans="1:17" ht="16.5">
      <c r="A43" s="35" t="s">
        <v>199</v>
      </c>
      <c r="B43" s="53" t="e">
        <f>'Comp. Unitaria'!#REF!</f>
        <v>#REF!</v>
      </c>
      <c r="C43" s="72" t="s">
        <v>112</v>
      </c>
      <c r="D43" s="72">
        <v>5</v>
      </c>
      <c r="E43" s="74" t="e">
        <f>SUM('Comp. Unitaria'!#REF!,'Comp. Unitaria'!#REF!)</f>
        <v>#REF!</v>
      </c>
      <c r="F43" s="87">
        <f>'COMP. BDI'!$C$41</f>
        <v>0.29</v>
      </c>
      <c r="G43" s="37" t="e">
        <f t="shared" si="3"/>
        <v>#REF!</v>
      </c>
      <c r="H43" s="37" t="e">
        <f t="shared" si="4"/>
        <v>#REF!</v>
      </c>
      <c r="I43" s="98"/>
      <c r="J43" s="99">
        <v>412.1</v>
      </c>
      <c r="K43" s="100">
        <v>1</v>
      </c>
      <c r="L43" s="97">
        <f>'Planilha Med.01'!P43+'Planilha Med.02'!P43</f>
        <v>412.1</v>
      </c>
      <c r="M43" s="101">
        <f t="shared" si="0"/>
        <v>1</v>
      </c>
      <c r="N43" s="99">
        <f t="shared" si="1"/>
        <v>0</v>
      </c>
      <c r="O43" s="100">
        <f t="shared" si="1"/>
        <v>0</v>
      </c>
      <c r="P43" s="97">
        <v>412.1</v>
      </c>
      <c r="Q43" s="101">
        <f t="shared" si="2"/>
        <v>1</v>
      </c>
    </row>
    <row r="44" spans="1:17" ht="16.5">
      <c r="A44" s="35" t="s">
        <v>201</v>
      </c>
      <c r="B44" s="53" t="s">
        <v>203</v>
      </c>
      <c r="C44" s="72" t="s">
        <v>112</v>
      </c>
      <c r="D44" s="72">
        <v>6</v>
      </c>
      <c r="E44" s="74" t="e">
        <f>SUM('Comp. Unitaria'!#REF!,'Comp. Unitaria'!#REF!)</f>
        <v>#REF!</v>
      </c>
      <c r="F44" s="87">
        <f>'COMP. BDI'!$C$41</f>
        <v>0.29</v>
      </c>
      <c r="G44" s="37" t="e">
        <f t="shared" si="3"/>
        <v>#REF!</v>
      </c>
      <c r="H44" s="37" t="e">
        <f t="shared" si="4"/>
        <v>#REF!</v>
      </c>
      <c r="I44" s="98"/>
      <c r="J44" s="99">
        <v>1963.74</v>
      </c>
      <c r="K44" s="100">
        <v>1</v>
      </c>
      <c r="L44" s="97">
        <f>'Planilha Med.01'!P44+'Planilha Med.02'!P44</f>
        <v>1963.74</v>
      </c>
      <c r="M44" s="101">
        <f t="shared" si="0"/>
        <v>1</v>
      </c>
      <c r="N44" s="99">
        <f t="shared" si="1"/>
        <v>0</v>
      </c>
      <c r="O44" s="100">
        <f t="shared" si="1"/>
        <v>0</v>
      </c>
      <c r="P44" s="97">
        <v>1963.74</v>
      </c>
      <c r="Q44" s="101">
        <f t="shared" si="2"/>
        <v>1</v>
      </c>
    </row>
    <row r="45" spans="1:17" ht="16.5">
      <c r="A45" s="35" t="s">
        <v>202</v>
      </c>
      <c r="B45" s="53" t="s">
        <v>205</v>
      </c>
      <c r="C45" s="72" t="s">
        <v>112</v>
      </c>
      <c r="D45" s="72">
        <v>1</v>
      </c>
      <c r="E45" s="74" t="e">
        <f>SUM('Comp. Unitaria'!#REF!,'Comp. Unitaria'!#REF!)</f>
        <v>#REF!</v>
      </c>
      <c r="F45" s="87">
        <f>'COMP. BDI'!$C$41</f>
        <v>0.29</v>
      </c>
      <c r="G45" s="37" t="e">
        <f t="shared" si="3"/>
        <v>#REF!</v>
      </c>
      <c r="H45" s="37" t="e">
        <f t="shared" si="4"/>
        <v>#REF!</v>
      </c>
      <c r="I45" s="98"/>
      <c r="J45" s="99">
        <v>642.81</v>
      </c>
      <c r="K45" s="100">
        <v>1</v>
      </c>
      <c r="L45" s="97">
        <f>'Planilha Med.01'!P45+'Planilha Med.02'!P45</f>
        <v>642.81</v>
      </c>
      <c r="M45" s="101">
        <f t="shared" si="0"/>
        <v>1</v>
      </c>
      <c r="N45" s="99">
        <f t="shared" si="1"/>
        <v>0</v>
      </c>
      <c r="O45" s="100">
        <f t="shared" si="1"/>
        <v>0</v>
      </c>
      <c r="P45" s="97">
        <v>642.81</v>
      </c>
      <c r="Q45" s="101">
        <f t="shared" si="2"/>
        <v>1</v>
      </c>
    </row>
    <row r="46" spans="1:17" ht="25.5">
      <c r="A46" s="35" t="s">
        <v>204</v>
      </c>
      <c r="B46" s="53" t="s">
        <v>247</v>
      </c>
      <c r="C46" s="72" t="s">
        <v>112</v>
      </c>
      <c r="D46" s="72">
        <v>2</v>
      </c>
      <c r="E46" s="74" t="e">
        <f>SUM('Comp. Unitaria'!#REF!)</f>
        <v>#REF!</v>
      </c>
      <c r="F46" s="87">
        <f>'COMP. BDI'!$C$41</f>
        <v>0.29</v>
      </c>
      <c r="G46" s="37" t="e">
        <f t="shared" si="3"/>
        <v>#REF!</v>
      </c>
      <c r="H46" s="37" t="e">
        <f t="shared" si="4"/>
        <v>#REF!</v>
      </c>
      <c r="I46" s="98"/>
      <c r="J46" s="99">
        <v>415.2</v>
      </c>
      <c r="K46" s="100">
        <v>1</v>
      </c>
      <c r="L46" s="97">
        <f>'Planilha Med.01'!P46+'Planilha Med.02'!P46</f>
        <v>415.2</v>
      </c>
      <c r="M46" s="101">
        <f t="shared" si="0"/>
        <v>1</v>
      </c>
      <c r="N46" s="99">
        <f t="shared" si="1"/>
        <v>0</v>
      </c>
      <c r="O46" s="100">
        <f t="shared" si="1"/>
        <v>0</v>
      </c>
      <c r="P46" s="97">
        <v>415.2</v>
      </c>
      <c r="Q46" s="101">
        <f t="shared" si="2"/>
        <v>1</v>
      </c>
    </row>
    <row r="47" spans="1:17" ht="16.5">
      <c r="A47" s="35" t="s">
        <v>206</v>
      </c>
      <c r="B47" s="53" t="e">
        <f>'Comp. Unitaria'!#REF!</f>
        <v>#REF!</v>
      </c>
      <c r="C47" s="72" t="s">
        <v>15</v>
      </c>
      <c r="D47" s="72">
        <v>60</v>
      </c>
      <c r="E47" s="74" t="e">
        <f>SUM('Comp. Unitaria'!#REF!,'Comp. Unitaria'!#REF!)</f>
        <v>#REF!</v>
      </c>
      <c r="F47" s="87">
        <f>'COMP. BDI'!$C$41</f>
        <v>0.29</v>
      </c>
      <c r="G47" s="37" t="e">
        <f t="shared" si="3"/>
        <v>#REF!</v>
      </c>
      <c r="H47" s="37" t="e">
        <f t="shared" si="4"/>
        <v>#REF!</v>
      </c>
      <c r="I47" s="98"/>
      <c r="J47" s="99">
        <v>1153.2</v>
      </c>
      <c r="K47" s="100">
        <v>1</v>
      </c>
      <c r="L47" s="97">
        <f>'Planilha Med.01'!P47+'Planilha Med.02'!P47</f>
        <v>1153.2</v>
      </c>
      <c r="M47" s="101">
        <f t="shared" si="0"/>
        <v>1</v>
      </c>
      <c r="N47" s="99">
        <f t="shared" si="1"/>
        <v>0</v>
      </c>
      <c r="O47" s="100">
        <f t="shared" si="1"/>
        <v>0</v>
      </c>
      <c r="P47" s="97">
        <v>1153.2</v>
      </c>
      <c r="Q47" s="101">
        <f t="shared" si="2"/>
        <v>1</v>
      </c>
    </row>
    <row r="48" spans="1:17" ht="16.5">
      <c r="A48" s="35" t="s">
        <v>207</v>
      </c>
      <c r="B48" s="53" t="e">
        <f>'Comp. Unitaria'!#REF!</f>
        <v>#REF!</v>
      </c>
      <c r="C48" s="72" t="s">
        <v>15</v>
      </c>
      <c r="D48" s="72">
        <v>10</v>
      </c>
      <c r="E48" s="74" t="e">
        <f>SUM('Comp. Unitaria'!#REF!,'Comp. Unitaria'!#REF!)</f>
        <v>#REF!</v>
      </c>
      <c r="F48" s="87">
        <f>'COMP. BDI'!$C$41</f>
        <v>0.29</v>
      </c>
      <c r="G48" s="37" t="e">
        <f t="shared" si="3"/>
        <v>#REF!</v>
      </c>
      <c r="H48" s="37" t="e">
        <f t="shared" si="4"/>
        <v>#REF!</v>
      </c>
      <c r="I48" s="98"/>
      <c r="J48" s="99">
        <v>237.3</v>
      </c>
      <c r="K48" s="100">
        <v>1</v>
      </c>
      <c r="L48" s="97">
        <f>'Planilha Med.01'!P48+'Planilha Med.02'!P48</f>
        <v>237.3</v>
      </c>
      <c r="M48" s="101">
        <f t="shared" si="0"/>
        <v>1</v>
      </c>
      <c r="N48" s="99">
        <f t="shared" si="1"/>
        <v>0</v>
      </c>
      <c r="O48" s="100">
        <f t="shared" si="1"/>
        <v>0</v>
      </c>
      <c r="P48" s="97">
        <v>237.3</v>
      </c>
      <c r="Q48" s="101">
        <f t="shared" si="2"/>
        <v>1</v>
      </c>
    </row>
    <row r="49" spans="1:17" ht="16.5">
      <c r="A49" s="35" t="s">
        <v>208</v>
      </c>
      <c r="B49" s="53" t="e">
        <f>'Comp. Unitaria'!#REF!</f>
        <v>#REF!</v>
      </c>
      <c r="C49" s="72" t="s">
        <v>112</v>
      </c>
      <c r="D49" s="38">
        <v>40</v>
      </c>
      <c r="E49" s="74" t="e">
        <f>SUM('Comp. Unitaria'!#REF!,'Comp. Unitaria'!#REF!)</f>
        <v>#REF!</v>
      </c>
      <c r="F49" s="87">
        <f>'COMP. BDI'!$C$41</f>
        <v>0.29</v>
      </c>
      <c r="G49" s="37" t="e">
        <f t="shared" si="3"/>
        <v>#REF!</v>
      </c>
      <c r="H49" s="37" t="e">
        <f t="shared" si="4"/>
        <v>#REF!</v>
      </c>
      <c r="I49" s="98"/>
      <c r="J49" s="99">
        <v>768.8</v>
      </c>
      <c r="K49" s="100">
        <v>1</v>
      </c>
      <c r="L49" s="97">
        <f>'Planilha Med.01'!P49+'Planilha Med.02'!P49</f>
        <v>768.8</v>
      </c>
      <c r="M49" s="101">
        <f t="shared" si="0"/>
        <v>1</v>
      </c>
      <c r="N49" s="99">
        <f t="shared" si="1"/>
        <v>0</v>
      </c>
      <c r="O49" s="100">
        <f t="shared" si="1"/>
        <v>0</v>
      </c>
      <c r="P49" s="97">
        <v>768.8</v>
      </c>
      <c r="Q49" s="101">
        <f t="shared" si="2"/>
        <v>1</v>
      </c>
    </row>
    <row r="50" spans="1:17" ht="16.5">
      <c r="A50" s="67" t="s">
        <v>18</v>
      </c>
      <c r="B50" s="324" t="s">
        <v>146</v>
      </c>
      <c r="C50" s="324"/>
      <c r="D50" s="324"/>
      <c r="E50" s="324"/>
      <c r="F50" s="324"/>
      <c r="G50" s="324"/>
      <c r="H50" s="79" t="e">
        <f>SUM(H51:H57)</f>
        <v>#REF!</v>
      </c>
      <c r="I50" s="98"/>
      <c r="J50" s="99"/>
      <c r="K50" s="102"/>
      <c r="L50" s="97">
        <f>P50</f>
        <v>0</v>
      </c>
      <c r="M50" s="101"/>
      <c r="N50" s="99"/>
      <c r="O50" s="100"/>
      <c r="P50" s="97"/>
      <c r="Q50" s="101"/>
    </row>
    <row r="51" spans="1:17" ht="25.5">
      <c r="A51" s="35" t="s">
        <v>127</v>
      </c>
      <c r="B51" s="53" t="s">
        <v>209</v>
      </c>
      <c r="C51" s="35" t="s">
        <v>198</v>
      </c>
      <c r="D51" s="38">
        <v>11</v>
      </c>
      <c r="E51" s="36" t="e">
        <f>SUM('Comp. Unitaria'!#REF!,'Comp. Unitaria'!#REF!)</f>
        <v>#REF!</v>
      </c>
      <c r="F51" s="87">
        <f>'COMP. BDI'!$C$41</f>
        <v>0.29</v>
      </c>
      <c r="G51" s="37" t="e">
        <f aca="true" t="shared" si="5" ref="G51:G56">E51+(ROUND(F51*E51,2))</f>
        <v>#REF!</v>
      </c>
      <c r="H51" s="37" t="e">
        <f aca="true" t="shared" si="6" ref="H51:H56">ROUND(G51*D51,2)</f>
        <v>#REF!</v>
      </c>
      <c r="I51" s="98"/>
      <c r="J51" s="99">
        <v>3336.96</v>
      </c>
      <c r="K51" s="100">
        <v>1</v>
      </c>
      <c r="L51" s="97">
        <f>'Planilha Med.01'!P51+'Planilha Med.02'!P51</f>
        <v>3336.96</v>
      </c>
      <c r="M51" s="101">
        <f t="shared" si="0"/>
        <v>1</v>
      </c>
      <c r="N51" s="99">
        <f t="shared" si="1"/>
        <v>0</v>
      </c>
      <c r="O51" s="100">
        <f t="shared" si="1"/>
        <v>0</v>
      </c>
      <c r="P51" s="97">
        <v>3336.96</v>
      </c>
      <c r="Q51" s="101">
        <f t="shared" si="2"/>
        <v>1</v>
      </c>
    </row>
    <row r="52" spans="1:17" ht="16.5">
      <c r="A52" s="35" t="s">
        <v>128</v>
      </c>
      <c r="B52" s="53" t="s">
        <v>210</v>
      </c>
      <c r="C52" s="35" t="s">
        <v>198</v>
      </c>
      <c r="D52" s="38">
        <v>10</v>
      </c>
      <c r="E52" s="36" t="e">
        <f>SUM('Comp. Unitaria'!#REF!,'Comp. Unitaria'!#REF!)</f>
        <v>#REF!</v>
      </c>
      <c r="F52" s="87">
        <f>'COMP. BDI'!$C$41</f>
        <v>0.29</v>
      </c>
      <c r="G52" s="37" t="e">
        <f t="shared" si="5"/>
        <v>#REF!</v>
      </c>
      <c r="H52" s="37" t="e">
        <f t="shared" si="6"/>
        <v>#REF!</v>
      </c>
      <c r="I52" s="98"/>
      <c r="J52" s="99">
        <v>3333.4</v>
      </c>
      <c r="K52" s="100">
        <v>1</v>
      </c>
      <c r="L52" s="97">
        <f>'Planilha Med.01'!P52+'Planilha Med.02'!P52</f>
        <v>3333.4</v>
      </c>
      <c r="M52" s="101">
        <f t="shared" si="0"/>
        <v>1</v>
      </c>
      <c r="N52" s="99">
        <f t="shared" si="1"/>
        <v>0</v>
      </c>
      <c r="O52" s="100">
        <f t="shared" si="1"/>
        <v>0</v>
      </c>
      <c r="P52" s="97">
        <v>3333.4</v>
      </c>
      <c r="Q52" s="101">
        <f t="shared" si="2"/>
        <v>1</v>
      </c>
    </row>
    <row r="53" spans="1:17" ht="76.5">
      <c r="A53" s="35" t="s">
        <v>129</v>
      </c>
      <c r="B53" s="39" t="s">
        <v>211</v>
      </c>
      <c r="C53" s="75" t="s">
        <v>112</v>
      </c>
      <c r="D53" s="40">
        <v>1</v>
      </c>
      <c r="E53" s="76" t="e">
        <f>'Comp. Unitaria'!#REF!</f>
        <v>#REF!</v>
      </c>
      <c r="F53" s="87">
        <f>'COMP. BDI'!$C$41</f>
        <v>0.29</v>
      </c>
      <c r="G53" s="37" t="e">
        <f t="shared" si="5"/>
        <v>#REF!</v>
      </c>
      <c r="H53" s="37" t="e">
        <f t="shared" si="6"/>
        <v>#REF!</v>
      </c>
      <c r="I53" s="98"/>
      <c r="J53" s="99">
        <v>7687.42</v>
      </c>
      <c r="K53" s="100">
        <v>1</v>
      </c>
      <c r="L53" s="97">
        <f>'Planilha Med.01'!P53+'Planilha Med.02'!P53</f>
        <v>7687.42</v>
      </c>
      <c r="M53" s="101">
        <f t="shared" si="0"/>
        <v>1</v>
      </c>
      <c r="N53" s="99">
        <f t="shared" si="1"/>
        <v>0</v>
      </c>
      <c r="O53" s="100">
        <f t="shared" si="1"/>
        <v>0</v>
      </c>
      <c r="P53" s="97">
        <v>7687.42</v>
      </c>
      <c r="Q53" s="101">
        <f t="shared" si="2"/>
        <v>1</v>
      </c>
    </row>
    <row r="54" spans="1:17" ht="16.5">
      <c r="A54" s="35" t="s">
        <v>212</v>
      </c>
      <c r="B54" s="39" t="s">
        <v>248</v>
      </c>
      <c r="C54" s="75" t="s">
        <v>112</v>
      </c>
      <c r="D54" s="40">
        <v>1</v>
      </c>
      <c r="E54" s="76" t="e">
        <f>SUM('Comp. Unitaria'!#REF!,'Comp. Unitaria'!#REF!)</f>
        <v>#REF!</v>
      </c>
      <c r="F54" s="87">
        <f>'COMP. BDI'!$C$41</f>
        <v>0.29</v>
      </c>
      <c r="G54" s="37" t="e">
        <f t="shared" si="5"/>
        <v>#REF!</v>
      </c>
      <c r="H54" s="37" t="e">
        <f t="shared" si="6"/>
        <v>#REF!</v>
      </c>
      <c r="I54" s="98"/>
      <c r="J54" s="99">
        <v>1998.04</v>
      </c>
      <c r="K54" s="100">
        <v>1</v>
      </c>
      <c r="L54" s="97">
        <f>'Planilha Med.01'!P54+'Planilha Med.02'!P54</f>
        <v>1998.04</v>
      </c>
      <c r="M54" s="101">
        <f t="shared" si="0"/>
        <v>1</v>
      </c>
      <c r="N54" s="99">
        <f t="shared" si="1"/>
        <v>0</v>
      </c>
      <c r="O54" s="100">
        <f t="shared" si="1"/>
        <v>0</v>
      </c>
      <c r="P54" s="97">
        <v>1998.04</v>
      </c>
      <c r="Q54" s="101">
        <f t="shared" si="2"/>
        <v>1</v>
      </c>
    </row>
    <row r="55" spans="1:17" ht="38.25">
      <c r="A55" s="35" t="s">
        <v>213</v>
      </c>
      <c r="B55" s="39" t="s">
        <v>249</v>
      </c>
      <c r="C55" s="75" t="s">
        <v>112</v>
      </c>
      <c r="D55" s="40">
        <v>4</v>
      </c>
      <c r="E55" s="76" t="e">
        <f>SUM('Comp. Unitaria'!#REF!,'Comp. Unitaria'!#REF!)</f>
        <v>#REF!</v>
      </c>
      <c r="F55" s="87">
        <f>'COMP. BDI'!$C$41</f>
        <v>0.29</v>
      </c>
      <c r="G55" s="37" t="e">
        <f t="shared" si="5"/>
        <v>#REF!</v>
      </c>
      <c r="H55" s="37" t="e">
        <f t="shared" si="6"/>
        <v>#REF!</v>
      </c>
      <c r="I55" s="98"/>
      <c r="J55" s="99">
        <v>243.16</v>
      </c>
      <c r="K55" s="100">
        <v>1</v>
      </c>
      <c r="L55" s="97">
        <f>'Planilha Med.01'!P55+'Planilha Med.02'!P55</f>
        <v>243.16</v>
      </c>
      <c r="M55" s="101">
        <f t="shared" si="0"/>
        <v>1</v>
      </c>
      <c r="N55" s="99">
        <f t="shared" si="1"/>
        <v>0</v>
      </c>
      <c r="O55" s="100">
        <f t="shared" si="1"/>
        <v>0</v>
      </c>
      <c r="P55" s="97">
        <v>243.16</v>
      </c>
      <c r="Q55" s="101">
        <f t="shared" si="2"/>
        <v>1</v>
      </c>
    </row>
    <row r="56" spans="1:17" ht="38.25">
      <c r="A56" s="35" t="s">
        <v>214</v>
      </c>
      <c r="B56" s="39" t="s">
        <v>250</v>
      </c>
      <c r="C56" s="75" t="s">
        <v>112</v>
      </c>
      <c r="D56" s="40">
        <v>6</v>
      </c>
      <c r="E56" s="76" t="e">
        <f>SUM('Comp. Unitaria'!#REF!,'Comp. Unitaria'!#REF!)</f>
        <v>#REF!</v>
      </c>
      <c r="F56" s="87">
        <f>'COMP. BDI'!$C$41</f>
        <v>0.29</v>
      </c>
      <c r="G56" s="37" t="e">
        <f t="shared" si="5"/>
        <v>#REF!</v>
      </c>
      <c r="H56" s="37" t="e">
        <f t="shared" si="6"/>
        <v>#REF!</v>
      </c>
      <c r="I56" s="98"/>
      <c r="J56" s="99">
        <v>1106.88</v>
      </c>
      <c r="K56" s="100">
        <v>1</v>
      </c>
      <c r="L56" s="97">
        <f>'Planilha Med.01'!P56+'Planilha Med.02'!P56</f>
        <v>1106.88</v>
      </c>
      <c r="M56" s="101">
        <f t="shared" si="0"/>
        <v>1</v>
      </c>
      <c r="N56" s="99">
        <f t="shared" si="1"/>
        <v>0</v>
      </c>
      <c r="O56" s="100">
        <f t="shared" si="1"/>
        <v>0</v>
      </c>
      <c r="P56" s="97">
        <v>1106.88</v>
      </c>
      <c r="Q56" s="101">
        <f t="shared" si="2"/>
        <v>1</v>
      </c>
    </row>
    <row r="57" spans="1:17" ht="16.5">
      <c r="A57" s="35" t="s">
        <v>254</v>
      </c>
      <c r="B57" s="39" t="s">
        <v>255</v>
      </c>
      <c r="C57" s="75" t="s">
        <v>112</v>
      </c>
      <c r="D57" s="40">
        <v>1</v>
      </c>
      <c r="E57" s="76" t="e">
        <f>SUM('Comp. Unitaria'!#REF!,'Comp. Unitaria'!#REF!)</f>
        <v>#REF!</v>
      </c>
      <c r="F57" s="87">
        <f>'COMP. BDI'!$C$41</f>
        <v>0.29</v>
      </c>
      <c r="G57" s="37" t="e">
        <f>E57+(ROUND(F57*E57,2))</f>
        <v>#REF!</v>
      </c>
      <c r="H57" s="37" t="e">
        <f>ROUND(G57*D57,2)</f>
        <v>#REF!</v>
      </c>
      <c r="I57" s="98"/>
      <c r="J57" s="99">
        <v>1549.79</v>
      </c>
      <c r="K57" s="100">
        <v>1</v>
      </c>
      <c r="L57" s="97">
        <f>'Planilha Med.01'!P57+'Planilha Med.02'!P57</f>
        <v>1549.79</v>
      </c>
      <c r="M57" s="101">
        <f t="shared" si="0"/>
        <v>1</v>
      </c>
      <c r="N57" s="99">
        <f t="shared" si="1"/>
        <v>0</v>
      </c>
      <c r="O57" s="100">
        <f t="shared" si="1"/>
        <v>0</v>
      </c>
      <c r="P57" s="97">
        <v>1549.79</v>
      </c>
      <c r="Q57" s="101">
        <f t="shared" si="2"/>
        <v>1</v>
      </c>
    </row>
    <row r="58" spans="1:17" ht="16.5">
      <c r="A58" s="73" t="s">
        <v>215</v>
      </c>
      <c r="B58" s="323" t="s">
        <v>150</v>
      </c>
      <c r="C58" s="323"/>
      <c r="D58" s="323"/>
      <c r="E58" s="323"/>
      <c r="F58" s="323"/>
      <c r="G58" s="323"/>
      <c r="H58" s="79" t="e">
        <f>SUM(H59:H60)</f>
        <v>#REF!</v>
      </c>
      <c r="I58" s="98"/>
      <c r="J58" s="99"/>
      <c r="K58" s="102"/>
      <c r="L58" s="97">
        <f>P58</f>
        <v>0</v>
      </c>
      <c r="M58" s="101"/>
      <c r="N58" s="99"/>
      <c r="O58" s="100"/>
      <c r="P58" s="97"/>
      <c r="Q58" s="101"/>
    </row>
    <row r="59" spans="1:17" ht="16.5">
      <c r="A59" s="75" t="s">
        <v>12</v>
      </c>
      <c r="B59" s="39" t="s">
        <v>216</v>
      </c>
      <c r="C59" s="72" t="s">
        <v>55</v>
      </c>
      <c r="D59" s="40">
        <v>184.59</v>
      </c>
      <c r="E59" s="76" t="e">
        <f>SUM('Comp. Unitaria'!#REF!,'Comp. Unitaria'!#REF!)</f>
        <v>#REF!</v>
      </c>
      <c r="F59" s="87">
        <f>'COMP. BDI'!$C$41</f>
        <v>0.29</v>
      </c>
      <c r="G59" s="37" t="e">
        <f>E59+(ROUND(F59*E59,2))</f>
        <v>#REF!</v>
      </c>
      <c r="H59" s="37" t="e">
        <f>ROUND(G59*D59,2)</f>
        <v>#REF!</v>
      </c>
      <c r="I59" s="98"/>
      <c r="J59" s="99">
        <v>7734.32</v>
      </c>
      <c r="K59" s="100">
        <v>1</v>
      </c>
      <c r="L59" s="97">
        <f>'Planilha Med.01'!P59+'Planilha Med.02'!P59</f>
        <v>7734.32</v>
      </c>
      <c r="M59" s="101">
        <f t="shared" si="0"/>
        <v>1</v>
      </c>
      <c r="N59" s="99">
        <f t="shared" si="1"/>
        <v>0</v>
      </c>
      <c r="O59" s="100">
        <f t="shared" si="1"/>
        <v>0</v>
      </c>
      <c r="P59" s="97">
        <v>7734.32</v>
      </c>
      <c r="Q59" s="101">
        <f t="shared" si="2"/>
        <v>1</v>
      </c>
    </row>
    <row r="60" spans="1:17" ht="16.5">
      <c r="A60" s="75" t="s">
        <v>111</v>
      </c>
      <c r="B60" s="39" t="s">
        <v>217</v>
      </c>
      <c r="C60" s="72" t="s">
        <v>55</v>
      </c>
      <c r="D60" s="77">
        <v>184.59</v>
      </c>
      <c r="E60" s="76" t="e">
        <f>SUM('Comp. Unitaria'!#REF!,'Comp. Unitaria'!#REF!)</f>
        <v>#REF!</v>
      </c>
      <c r="F60" s="87">
        <f>'COMP. BDI'!$C$41</f>
        <v>0.29</v>
      </c>
      <c r="G60" s="37" t="e">
        <f>E60+(ROUND(F60*E60,2))</f>
        <v>#REF!</v>
      </c>
      <c r="H60" s="37" t="e">
        <f>ROUND(G60*D60,2)</f>
        <v>#REF!</v>
      </c>
      <c r="I60" s="98"/>
      <c r="J60" s="99">
        <v>6949.81</v>
      </c>
      <c r="K60" s="100">
        <v>1</v>
      </c>
      <c r="L60" s="97">
        <f>'Planilha Med.01'!P60+'Planilha Med.02'!P60</f>
        <v>6949.81</v>
      </c>
      <c r="M60" s="101">
        <f t="shared" si="0"/>
        <v>1</v>
      </c>
      <c r="N60" s="99">
        <f t="shared" si="1"/>
        <v>0</v>
      </c>
      <c r="O60" s="100">
        <f t="shared" si="1"/>
        <v>0</v>
      </c>
      <c r="P60" s="97">
        <v>6949.81</v>
      </c>
      <c r="Q60" s="101">
        <f t="shared" si="2"/>
        <v>1</v>
      </c>
    </row>
    <row r="61" spans="1:17" ht="16.5">
      <c r="A61" s="73" t="s">
        <v>148</v>
      </c>
      <c r="B61" s="323" t="s">
        <v>152</v>
      </c>
      <c r="C61" s="323"/>
      <c r="D61" s="323"/>
      <c r="E61" s="323"/>
      <c r="F61" s="323"/>
      <c r="G61" s="323"/>
      <c r="H61" s="79" t="e">
        <f>SUM(H62:H63)</f>
        <v>#REF!</v>
      </c>
      <c r="I61" s="98"/>
      <c r="J61" s="99"/>
      <c r="K61" s="102"/>
      <c r="L61" s="97">
        <f>P61</f>
        <v>0</v>
      </c>
      <c r="M61" s="101"/>
      <c r="N61" s="99"/>
      <c r="O61" s="100"/>
      <c r="P61" s="97"/>
      <c r="Q61" s="101"/>
    </row>
    <row r="62" spans="1:17" ht="16.5">
      <c r="A62" s="75" t="s">
        <v>13</v>
      </c>
      <c r="B62" s="39" t="s">
        <v>218</v>
      </c>
      <c r="C62" s="72" t="s">
        <v>55</v>
      </c>
      <c r="D62" s="40">
        <v>15.54</v>
      </c>
      <c r="E62" s="76" t="e">
        <f>SUM('Comp. Unitaria'!#REF!,'Comp. Unitaria'!#REF!)</f>
        <v>#REF!</v>
      </c>
      <c r="F62" s="87">
        <f>'COMP. BDI'!$C$41</f>
        <v>0.29</v>
      </c>
      <c r="G62" s="37" t="e">
        <f>E62+(ROUND(F62*E62,2))</f>
        <v>#REF!</v>
      </c>
      <c r="H62" s="37" t="e">
        <f>ROUND(G62*D62,2)</f>
        <v>#REF!</v>
      </c>
      <c r="I62" s="98"/>
      <c r="J62" s="99">
        <v>7601.24</v>
      </c>
      <c r="K62" s="100">
        <v>1</v>
      </c>
      <c r="L62" s="97">
        <f>'Planilha Med.01'!P62+'Planilha Med.02'!P62</f>
        <v>7601.24</v>
      </c>
      <c r="M62" s="101">
        <f t="shared" si="0"/>
        <v>1</v>
      </c>
      <c r="N62" s="99">
        <f t="shared" si="1"/>
        <v>0</v>
      </c>
      <c r="O62" s="100">
        <f t="shared" si="1"/>
        <v>0</v>
      </c>
      <c r="P62" s="97">
        <v>7601.24</v>
      </c>
      <c r="Q62" s="101">
        <f t="shared" si="2"/>
        <v>1</v>
      </c>
    </row>
    <row r="63" spans="1:17" ht="25.5">
      <c r="A63" s="75" t="s">
        <v>20</v>
      </c>
      <c r="B63" s="39" t="s">
        <v>219</v>
      </c>
      <c r="C63" s="72" t="s">
        <v>55</v>
      </c>
      <c r="D63" s="40">
        <v>24.8</v>
      </c>
      <c r="E63" s="76" t="e">
        <f>SUM('Comp. Unitaria'!#REF!,'Comp. Unitaria'!#REF!)</f>
        <v>#REF!</v>
      </c>
      <c r="F63" s="87">
        <f>'COMP. BDI'!$C$41</f>
        <v>0.29</v>
      </c>
      <c r="G63" s="37" t="e">
        <f>E63+(ROUND(F63*E63,2))</f>
        <v>#REF!</v>
      </c>
      <c r="H63" s="37" t="e">
        <f>ROUND(G63*D63,2)</f>
        <v>#REF!</v>
      </c>
      <c r="I63" s="98"/>
      <c r="J63" s="99">
        <v>10448.98</v>
      </c>
      <c r="K63" s="100">
        <v>1</v>
      </c>
      <c r="L63" s="97">
        <f>'Planilha Med.01'!P63+'Planilha Med.02'!P63</f>
        <v>10448.98</v>
      </c>
      <c r="M63" s="101">
        <f t="shared" si="0"/>
        <v>1</v>
      </c>
      <c r="N63" s="99">
        <f t="shared" si="1"/>
        <v>0</v>
      </c>
      <c r="O63" s="100">
        <f t="shared" si="1"/>
        <v>0</v>
      </c>
      <c r="P63" s="97">
        <v>10448.98</v>
      </c>
      <c r="Q63" s="101">
        <f t="shared" si="2"/>
        <v>1</v>
      </c>
    </row>
    <row r="64" spans="1:17" ht="16.5">
      <c r="A64" s="73" t="s">
        <v>149</v>
      </c>
      <c r="B64" s="323" t="s">
        <v>168</v>
      </c>
      <c r="C64" s="323"/>
      <c r="D64" s="323"/>
      <c r="E64" s="323"/>
      <c r="F64" s="323"/>
      <c r="G64" s="323"/>
      <c r="H64" s="79" t="e">
        <f>SUM(H65:H66)</f>
        <v>#REF!</v>
      </c>
      <c r="I64" s="98"/>
      <c r="J64" s="99"/>
      <c r="K64" s="102"/>
      <c r="L64" s="97">
        <f>P64</f>
        <v>0</v>
      </c>
      <c r="M64" s="101"/>
      <c r="N64" s="99"/>
      <c r="O64" s="100"/>
      <c r="P64" s="97"/>
      <c r="Q64" s="101"/>
    </row>
    <row r="65" spans="1:17" ht="25.5">
      <c r="A65" s="75" t="s">
        <v>17</v>
      </c>
      <c r="B65" s="39" t="s">
        <v>251</v>
      </c>
      <c r="C65" s="75" t="s">
        <v>55</v>
      </c>
      <c r="D65" s="40">
        <v>346</v>
      </c>
      <c r="E65" s="76" t="e">
        <f>SUM('Comp. Unitaria'!#REF!,'Comp. Unitaria'!#REF!)</f>
        <v>#REF!</v>
      </c>
      <c r="F65" s="87">
        <f>'COMP. BDI'!$C$41</f>
        <v>0.29</v>
      </c>
      <c r="G65" s="37" t="e">
        <f>E65+(ROUND(F65*E65,2))</f>
        <v>#REF!</v>
      </c>
      <c r="H65" s="37" t="e">
        <f>ROUND(G65*D65,2)</f>
        <v>#REF!</v>
      </c>
      <c r="I65" s="98"/>
      <c r="J65" s="99">
        <v>3069.02</v>
      </c>
      <c r="K65" s="100">
        <v>1</v>
      </c>
      <c r="L65" s="97">
        <f>'Planilha Med.01'!P65+'Planilha Med.02'!P65</f>
        <v>3069.02</v>
      </c>
      <c r="M65" s="101">
        <f t="shared" si="0"/>
        <v>1</v>
      </c>
      <c r="N65" s="99">
        <f t="shared" si="1"/>
        <v>0</v>
      </c>
      <c r="O65" s="100">
        <f t="shared" si="1"/>
        <v>0</v>
      </c>
      <c r="P65" s="97">
        <v>3069.02</v>
      </c>
      <c r="Q65" s="101">
        <f t="shared" si="2"/>
        <v>1</v>
      </c>
    </row>
    <row r="66" spans="1:17" ht="16.5">
      <c r="A66" s="75" t="s">
        <v>115</v>
      </c>
      <c r="B66" s="39" t="s">
        <v>220</v>
      </c>
      <c r="C66" s="75" t="s">
        <v>55</v>
      </c>
      <c r="D66" s="40">
        <v>281.2</v>
      </c>
      <c r="E66" s="76" t="e">
        <f>SUM('Comp. Unitaria'!#REF!,'Comp. Unitaria'!#REF!)</f>
        <v>#REF!</v>
      </c>
      <c r="F66" s="87">
        <f>'COMP. BDI'!$C$41</f>
        <v>0.29</v>
      </c>
      <c r="G66" s="37" t="e">
        <f>E66+(ROUND(F66*E66,2))</f>
        <v>#REF!</v>
      </c>
      <c r="H66" s="37" t="e">
        <f>ROUND(G66*D66,2)</f>
        <v>#REF!</v>
      </c>
      <c r="I66" s="98"/>
      <c r="J66" s="99">
        <v>4839.45</v>
      </c>
      <c r="K66" s="100">
        <v>1</v>
      </c>
      <c r="L66" s="97">
        <f>'Planilha Med.01'!P66+'Planilha Med.02'!P66</f>
        <v>4839.45</v>
      </c>
      <c r="M66" s="101">
        <f t="shared" si="0"/>
        <v>1</v>
      </c>
      <c r="N66" s="99">
        <f t="shared" si="1"/>
        <v>0</v>
      </c>
      <c r="O66" s="100">
        <f t="shared" si="1"/>
        <v>0</v>
      </c>
      <c r="P66" s="97">
        <v>4839.45</v>
      </c>
      <c r="Q66" s="101">
        <f t="shared" si="2"/>
        <v>1</v>
      </c>
    </row>
    <row r="67" spans="1:17" ht="16.5">
      <c r="A67" s="73" t="s">
        <v>151</v>
      </c>
      <c r="B67" s="323" t="s">
        <v>221</v>
      </c>
      <c r="C67" s="323"/>
      <c r="D67" s="323"/>
      <c r="E67" s="323"/>
      <c r="F67" s="323"/>
      <c r="G67" s="323"/>
      <c r="H67" s="79" t="e">
        <f>SUM(H68:H71)</f>
        <v>#REF!</v>
      </c>
      <c r="I67" s="98"/>
      <c r="J67" s="99"/>
      <c r="K67" s="102"/>
      <c r="L67" s="97">
        <f>P67</f>
        <v>0</v>
      </c>
      <c r="M67" s="101"/>
      <c r="N67" s="99"/>
      <c r="O67" s="100"/>
      <c r="P67" s="97"/>
      <c r="Q67" s="101"/>
    </row>
    <row r="68" spans="1:17" ht="16.5">
      <c r="A68" s="75" t="s">
        <v>117</v>
      </c>
      <c r="B68" s="39" t="s">
        <v>222</v>
      </c>
      <c r="C68" s="75" t="s">
        <v>112</v>
      </c>
      <c r="D68" s="40">
        <v>3</v>
      </c>
      <c r="E68" s="76" t="e">
        <f>SUM('Comp. Unitaria'!#REF!,'Comp. Unitaria'!#REF!)</f>
        <v>#REF!</v>
      </c>
      <c r="F68" s="87">
        <f>'COMP. BDI'!$C$41</f>
        <v>0.29</v>
      </c>
      <c r="G68" s="37" t="e">
        <f>E68+(ROUND(F68*E68,2))</f>
        <v>#REF!</v>
      </c>
      <c r="H68" s="37" t="e">
        <f>ROUND(G68*D68,2)</f>
        <v>#REF!</v>
      </c>
      <c r="I68" s="98"/>
      <c r="J68" s="99">
        <v>1181.58</v>
      </c>
      <c r="K68" s="100">
        <v>1</v>
      </c>
      <c r="L68" s="97">
        <f>'Planilha Med.01'!P68+'Planilha Med.02'!P68</f>
        <v>1181.58</v>
      </c>
      <c r="M68" s="101">
        <f t="shared" si="0"/>
        <v>1</v>
      </c>
      <c r="N68" s="99">
        <f t="shared" si="1"/>
        <v>0</v>
      </c>
      <c r="O68" s="100">
        <f t="shared" si="1"/>
        <v>0</v>
      </c>
      <c r="P68" s="97">
        <v>1181.58</v>
      </c>
      <c r="Q68" s="101">
        <f t="shared" si="2"/>
        <v>1</v>
      </c>
    </row>
    <row r="69" spans="1:17" ht="25.5">
      <c r="A69" s="75" t="s">
        <v>122</v>
      </c>
      <c r="B69" s="39" t="s">
        <v>223</v>
      </c>
      <c r="C69" s="75" t="s">
        <v>112</v>
      </c>
      <c r="D69" s="40">
        <v>2</v>
      </c>
      <c r="E69" s="76" t="e">
        <f>SUM('Comp. Unitaria'!#REF!,'Comp. Unitaria'!#REF!)</f>
        <v>#REF!</v>
      </c>
      <c r="F69" s="87">
        <f>'COMP. BDI'!$C$41</f>
        <v>0.29</v>
      </c>
      <c r="G69" s="37" t="e">
        <f>E69+(ROUND(F69*E69,2))</f>
        <v>#REF!</v>
      </c>
      <c r="H69" s="37" t="e">
        <f>ROUND(G69*D69,2)</f>
        <v>#REF!</v>
      </c>
      <c r="I69" s="98"/>
      <c r="J69" s="99">
        <v>1038.92</v>
      </c>
      <c r="K69" s="100">
        <v>1</v>
      </c>
      <c r="L69" s="97">
        <f>'Planilha Med.01'!P69+'Planilha Med.02'!P69</f>
        <v>1038.92</v>
      </c>
      <c r="M69" s="101">
        <f t="shared" si="0"/>
        <v>1</v>
      </c>
      <c r="N69" s="99">
        <f t="shared" si="1"/>
        <v>0</v>
      </c>
      <c r="O69" s="100">
        <f t="shared" si="1"/>
        <v>0</v>
      </c>
      <c r="P69" s="97">
        <v>1038.92</v>
      </c>
      <c r="Q69" s="101">
        <f t="shared" si="2"/>
        <v>1</v>
      </c>
    </row>
    <row r="70" spans="1:17" ht="29.25" customHeight="1">
      <c r="A70" s="75" t="s">
        <v>123</v>
      </c>
      <c r="B70" s="39" t="s">
        <v>224</v>
      </c>
      <c r="C70" s="75" t="s">
        <v>112</v>
      </c>
      <c r="D70" s="40">
        <v>3</v>
      </c>
      <c r="E70" s="76" t="e">
        <f>SUM('Comp. Unitaria'!#REF!,'Comp. Unitaria'!#REF!)</f>
        <v>#REF!</v>
      </c>
      <c r="F70" s="87">
        <f>'COMP. BDI'!$C$41</f>
        <v>0.29</v>
      </c>
      <c r="G70" s="37" t="e">
        <f>E70+(ROUND(F70*E70,2))</f>
        <v>#REF!</v>
      </c>
      <c r="H70" s="37" t="e">
        <f>ROUND(G70*D70,2)</f>
        <v>#REF!</v>
      </c>
      <c r="I70" s="98"/>
      <c r="J70" s="99">
        <v>1650.39</v>
      </c>
      <c r="K70" s="100">
        <v>1</v>
      </c>
      <c r="L70" s="97">
        <f>'Planilha Med.01'!P70+'Planilha Med.02'!P70</f>
        <v>1650.39</v>
      </c>
      <c r="M70" s="101">
        <f t="shared" si="0"/>
        <v>1</v>
      </c>
      <c r="N70" s="99">
        <f t="shared" si="1"/>
        <v>0</v>
      </c>
      <c r="O70" s="100">
        <f t="shared" si="1"/>
        <v>0</v>
      </c>
      <c r="P70" s="97">
        <v>1650.39</v>
      </c>
      <c r="Q70" s="101">
        <f t="shared" si="2"/>
        <v>1</v>
      </c>
    </row>
    <row r="71" spans="1:17" ht="16.5">
      <c r="A71" s="75" t="s">
        <v>124</v>
      </c>
      <c r="B71" s="39" t="s">
        <v>225</v>
      </c>
      <c r="C71" s="75" t="s">
        <v>112</v>
      </c>
      <c r="D71" s="40">
        <v>2</v>
      </c>
      <c r="E71" s="76" t="e">
        <f>SUM('Comp. Unitaria'!#REF!,'Comp. Unitaria'!#REF!)</f>
        <v>#REF!</v>
      </c>
      <c r="F71" s="87">
        <f>'COMP. BDI'!$C$41</f>
        <v>0.29</v>
      </c>
      <c r="G71" s="37" t="e">
        <f>E71+(ROUND(F71*E71,2))</f>
        <v>#REF!</v>
      </c>
      <c r="H71" s="37" t="e">
        <f>ROUND(G71*D71,2)</f>
        <v>#REF!</v>
      </c>
      <c r="I71" s="98"/>
      <c r="J71" s="99">
        <v>48.56</v>
      </c>
      <c r="K71" s="100">
        <v>1</v>
      </c>
      <c r="L71" s="97">
        <f>'Planilha Med.01'!P71+'Planilha Med.02'!P71</f>
        <v>48.56</v>
      </c>
      <c r="M71" s="101">
        <f t="shared" si="0"/>
        <v>1</v>
      </c>
      <c r="N71" s="99">
        <f t="shared" si="1"/>
        <v>0</v>
      </c>
      <c r="O71" s="100">
        <f t="shared" si="1"/>
        <v>0</v>
      </c>
      <c r="P71" s="97">
        <v>48.56</v>
      </c>
      <c r="Q71" s="101">
        <f t="shared" si="2"/>
        <v>1</v>
      </c>
    </row>
    <row r="72" spans="1:17" ht="16.5">
      <c r="A72" s="73" t="s">
        <v>154</v>
      </c>
      <c r="B72" s="323" t="s">
        <v>226</v>
      </c>
      <c r="C72" s="323"/>
      <c r="D72" s="323"/>
      <c r="E72" s="323"/>
      <c r="F72" s="323"/>
      <c r="G72" s="323"/>
      <c r="H72" s="79" t="e">
        <f>SUM(H73:H77)</f>
        <v>#REF!</v>
      </c>
      <c r="I72" s="98"/>
      <c r="J72" s="99"/>
      <c r="K72" s="102"/>
      <c r="L72" s="97">
        <f>P72</f>
        <v>0</v>
      </c>
      <c r="M72" s="101"/>
      <c r="N72" s="99"/>
      <c r="O72" s="100"/>
      <c r="P72" s="97"/>
      <c r="Q72" s="101"/>
    </row>
    <row r="73" spans="1:17" ht="33" customHeight="1">
      <c r="A73" s="75" t="s">
        <v>119</v>
      </c>
      <c r="B73" s="53" t="s">
        <v>227</v>
      </c>
      <c r="C73" s="75" t="s">
        <v>55</v>
      </c>
      <c r="D73" s="40">
        <v>10.02</v>
      </c>
      <c r="E73" s="76" t="e">
        <f>SUM('Comp. Unitaria'!#REF!,'Comp. Unitaria'!#REF!)</f>
        <v>#REF!</v>
      </c>
      <c r="F73" s="87">
        <f>'COMP. BDI'!$C$41</f>
        <v>0.29</v>
      </c>
      <c r="G73" s="37" t="e">
        <f>E73+(ROUND(F73*E73,2))</f>
        <v>#REF!</v>
      </c>
      <c r="H73" s="37" t="e">
        <f>ROUND(G73*D73,2)</f>
        <v>#REF!</v>
      </c>
      <c r="I73" s="98"/>
      <c r="J73" s="99">
        <v>551.2</v>
      </c>
      <c r="K73" s="100">
        <v>1</v>
      </c>
      <c r="L73" s="97">
        <f>'Planilha Med.01'!P73+'Planilha Med.02'!P73</f>
        <v>551.2</v>
      </c>
      <c r="M73" s="101">
        <f t="shared" si="0"/>
        <v>1</v>
      </c>
      <c r="N73" s="99">
        <f t="shared" si="1"/>
        <v>0</v>
      </c>
      <c r="O73" s="100">
        <f t="shared" si="1"/>
        <v>0</v>
      </c>
      <c r="P73" s="97">
        <v>551.2</v>
      </c>
      <c r="Q73" s="101">
        <f t="shared" si="2"/>
        <v>1</v>
      </c>
    </row>
    <row r="74" spans="1:17" ht="25.5">
      <c r="A74" s="75" t="s">
        <v>120</v>
      </c>
      <c r="B74" s="53" t="s">
        <v>228</v>
      </c>
      <c r="C74" s="75" t="s">
        <v>55</v>
      </c>
      <c r="D74" s="40">
        <v>10.02</v>
      </c>
      <c r="E74" s="76" t="e">
        <f>SUM('Comp. Unitaria'!#REF!,'Comp. Unitaria'!#REF!)</f>
        <v>#REF!</v>
      </c>
      <c r="F74" s="87">
        <f>'COMP. BDI'!$C$41</f>
        <v>0.29</v>
      </c>
      <c r="G74" s="37" t="e">
        <f>E74+(ROUND(F74*E74,2))</f>
        <v>#REF!</v>
      </c>
      <c r="H74" s="37" t="e">
        <f>ROUND(G74*D74,2)</f>
        <v>#REF!</v>
      </c>
      <c r="I74" s="98"/>
      <c r="J74" s="99">
        <v>165.43</v>
      </c>
      <c r="K74" s="100">
        <v>1</v>
      </c>
      <c r="L74" s="97">
        <f>'Planilha Med.01'!P74+'Planilha Med.02'!P74</f>
        <v>165.43</v>
      </c>
      <c r="M74" s="101">
        <f t="shared" si="0"/>
        <v>1</v>
      </c>
      <c r="N74" s="99">
        <f t="shared" si="1"/>
        <v>0</v>
      </c>
      <c r="O74" s="100">
        <f t="shared" si="1"/>
        <v>0</v>
      </c>
      <c r="P74" s="97">
        <v>165.43</v>
      </c>
      <c r="Q74" s="101">
        <f t="shared" si="2"/>
        <v>1</v>
      </c>
    </row>
    <row r="75" spans="1:17" ht="25.5">
      <c r="A75" s="75" t="s">
        <v>121</v>
      </c>
      <c r="B75" s="53" t="s">
        <v>229</v>
      </c>
      <c r="C75" s="75" t="s">
        <v>55</v>
      </c>
      <c r="D75" s="40">
        <v>197.97</v>
      </c>
      <c r="E75" s="76" t="e">
        <f>SUM('Comp. Unitaria'!#REF!,'Comp. Unitaria'!#REF!)</f>
        <v>#REF!</v>
      </c>
      <c r="F75" s="87">
        <f>'COMP. BDI'!$C$41</f>
        <v>0.29</v>
      </c>
      <c r="G75" s="37" t="e">
        <f>E75+(ROUND(F75*E75,2))</f>
        <v>#REF!</v>
      </c>
      <c r="H75" s="37" t="e">
        <f>ROUND(G75*D75,2)</f>
        <v>#REF!</v>
      </c>
      <c r="I75" s="98"/>
      <c r="J75" s="99">
        <v>11084.34</v>
      </c>
      <c r="K75" s="100">
        <v>1</v>
      </c>
      <c r="L75" s="97">
        <f>'Planilha Med.01'!P75+'Planilha Med.02'!P75</f>
        <v>11084.34</v>
      </c>
      <c r="M75" s="101">
        <f t="shared" si="0"/>
        <v>1</v>
      </c>
      <c r="N75" s="99">
        <f t="shared" si="1"/>
        <v>0</v>
      </c>
      <c r="O75" s="100">
        <f t="shared" si="1"/>
        <v>0</v>
      </c>
      <c r="P75" s="97"/>
      <c r="Q75" s="101">
        <f t="shared" si="2"/>
        <v>0</v>
      </c>
    </row>
    <row r="76" spans="1:17" ht="25.5">
      <c r="A76" s="75" t="s">
        <v>230</v>
      </c>
      <c r="B76" s="53" t="s">
        <v>51</v>
      </c>
      <c r="C76" s="75" t="s">
        <v>55</v>
      </c>
      <c r="D76" s="40">
        <v>197.97</v>
      </c>
      <c r="E76" s="76" t="e">
        <f>SUM('Comp. Unitaria'!#REF!,'Comp. Unitaria'!#REF!)</f>
        <v>#REF!</v>
      </c>
      <c r="F76" s="87">
        <f>'COMP. BDI'!$C$41</f>
        <v>0.29</v>
      </c>
      <c r="G76" s="37" t="e">
        <f>E76+(ROUND(F76*E76,2))</f>
        <v>#REF!</v>
      </c>
      <c r="H76" s="37" t="e">
        <f>ROUND(G76*D76,2)</f>
        <v>#REF!</v>
      </c>
      <c r="I76" s="98"/>
      <c r="J76" s="99">
        <v>11872.26</v>
      </c>
      <c r="K76" s="100">
        <v>1</v>
      </c>
      <c r="L76" s="97">
        <f>'Planilha Med.01'!P76+'Planilha Med.02'!P76</f>
        <v>11872.26</v>
      </c>
      <c r="M76" s="101">
        <f t="shared" si="0"/>
        <v>1</v>
      </c>
      <c r="N76" s="99">
        <f t="shared" si="1"/>
        <v>0</v>
      </c>
      <c r="O76" s="100">
        <f t="shared" si="1"/>
        <v>0</v>
      </c>
      <c r="P76" s="97"/>
      <c r="Q76" s="101">
        <f t="shared" si="2"/>
        <v>0</v>
      </c>
    </row>
    <row r="77" spans="1:17" ht="16.5">
      <c r="A77" s="75" t="s">
        <v>231</v>
      </c>
      <c r="B77" s="82" t="s">
        <v>232</v>
      </c>
      <c r="C77" s="75" t="s">
        <v>55</v>
      </c>
      <c r="D77" s="40">
        <v>197.97</v>
      </c>
      <c r="E77" s="76" t="e">
        <f>SUM('Comp. Unitaria'!#REF!,'Comp. Unitaria'!#REF!)</f>
        <v>#REF!</v>
      </c>
      <c r="F77" s="87">
        <f>'COMP. BDI'!$C$41</f>
        <v>0.29</v>
      </c>
      <c r="G77" s="37" t="e">
        <f>E77+(ROUND(F77*E77,2))</f>
        <v>#REF!</v>
      </c>
      <c r="H77" s="37" t="e">
        <f>ROUND(G77*D77,2)</f>
        <v>#REF!</v>
      </c>
      <c r="I77" s="98"/>
      <c r="J77" s="99">
        <v>1367.97</v>
      </c>
      <c r="K77" s="100">
        <v>1</v>
      </c>
      <c r="L77" s="97">
        <f>'Planilha Med.01'!P77+'Planilha Med.02'!P77</f>
        <v>1367.97</v>
      </c>
      <c r="M77" s="101">
        <f t="shared" si="0"/>
        <v>1</v>
      </c>
      <c r="N77" s="99">
        <f t="shared" si="1"/>
        <v>0</v>
      </c>
      <c r="O77" s="100">
        <f t="shared" si="1"/>
        <v>0</v>
      </c>
      <c r="P77" s="97"/>
      <c r="Q77" s="101">
        <f t="shared" si="2"/>
        <v>0</v>
      </c>
    </row>
    <row r="78" spans="1:17" ht="16.5">
      <c r="A78" s="73" t="s">
        <v>155</v>
      </c>
      <c r="B78" s="324" t="s">
        <v>233</v>
      </c>
      <c r="C78" s="324"/>
      <c r="D78" s="324"/>
      <c r="E78" s="324"/>
      <c r="F78" s="324"/>
      <c r="G78" s="324"/>
      <c r="H78" s="79" t="e">
        <f>SUM(H79:H80)</f>
        <v>#REF!</v>
      </c>
      <c r="I78" s="98"/>
      <c r="J78" s="99"/>
      <c r="K78" s="102"/>
      <c r="L78" s="97">
        <f>P78</f>
        <v>0</v>
      </c>
      <c r="M78" s="101"/>
      <c r="N78" s="99"/>
      <c r="O78" s="100"/>
      <c r="P78" s="97"/>
      <c r="Q78" s="101"/>
    </row>
    <row r="79" spans="1:17" ht="16.5">
      <c r="A79" s="75" t="s">
        <v>14</v>
      </c>
      <c r="B79" s="53" t="s">
        <v>234</v>
      </c>
      <c r="C79" s="75" t="s">
        <v>112</v>
      </c>
      <c r="D79" s="40">
        <v>8</v>
      </c>
      <c r="E79" s="76" t="e">
        <f>SUM('Comp. Unitaria'!#REF!,'Comp. Unitaria'!#REF!)</f>
        <v>#REF!</v>
      </c>
      <c r="F79" s="87">
        <f>'COMP. BDI'!$C$41</f>
        <v>0.29</v>
      </c>
      <c r="G79" s="37" t="e">
        <f>E79+(ROUND(F79*E79,2))</f>
        <v>#REF!</v>
      </c>
      <c r="H79" s="37" t="e">
        <f>ROUND(G79*D79,2)</f>
        <v>#REF!</v>
      </c>
      <c r="I79" s="98"/>
      <c r="J79" s="99">
        <v>504.8</v>
      </c>
      <c r="K79" s="100">
        <v>1</v>
      </c>
      <c r="L79" s="97">
        <f>'Planilha Med.01'!P79+'Planilha Med.02'!P79</f>
        <v>504.8</v>
      </c>
      <c r="M79" s="101">
        <f aca="true" t="shared" si="7" ref="M79:M84">ROUND((L79*K79)/J79,4)</f>
        <v>1</v>
      </c>
      <c r="N79" s="99">
        <f aca="true" t="shared" si="8" ref="N79:O84">J79-L79</f>
        <v>0</v>
      </c>
      <c r="O79" s="100">
        <f t="shared" si="8"/>
        <v>0</v>
      </c>
      <c r="P79" s="97">
        <v>504.8</v>
      </c>
      <c r="Q79" s="101">
        <f aca="true" t="shared" si="9" ref="Q79:Q84">ROUND((P79*K79)/J79,4)</f>
        <v>1</v>
      </c>
    </row>
    <row r="80" spans="1:17" ht="16.5">
      <c r="A80" s="75" t="s">
        <v>57</v>
      </c>
      <c r="B80" s="53" t="s">
        <v>235</v>
      </c>
      <c r="C80" s="75" t="s">
        <v>112</v>
      </c>
      <c r="D80" s="40">
        <v>2</v>
      </c>
      <c r="E80" s="76" t="e">
        <f>SUM('Comp. Unitaria'!#REF!,'Comp. Unitaria'!#REF!)</f>
        <v>#REF!</v>
      </c>
      <c r="F80" s="87">
        <f>'COMP. BDI'!$C$41</f>
        <v>0.29</v>
      </c>
      <c r="G80" s="37" t="e">
        <f>E80+(ROUND(F80*E80,2))</f>
        <v>#REF!</v>
      </c>
      <c r="H80" s="37" t="e">
        <f>ROUND(G80*D80,2)</f>
        <v>#REF!</v>
      </c>
      <c r="I80" s="98"/>
      <c r="J80" s="99">
        <v>813.9</v>
      </c>
      <c r="K80" s="100">
        <v>1</v>
      </c>
      <c r="L80" s="97">
        <f>'Planilha Med.01'!P80+'Planilha Med.02'!P80</f>
        <v>813.9</v>
      </c>
      <c r="M80" s="101">
        <f t="shared" si="7"/>
        <v>1</v>
      </c>
      <c r="N80" s="99">
        <f t="shared" si="8"/>
        <v>0</v>
      </c>
      <c r="O80" s="100">
        <f t="shared" si="8"/>
        <v>0</v>
      </c>
      <c r="P80" s="97">
        <v>813.9</v>
      </c>
      <c r="Q80" s="101">
        <f t="shared" si="9"/>
        <v>1</v>
      </c>
    </row>
    <row r="81" spans="1:17" ht="16.5">
      <c r="A81" s="73" t="s">
        <v>156</v>
      </c>
      <c r="B81" s="323" t="s">
        <v>157</v>
      </c>
      <c r="C81" s="323"/>
      <c r="D81" s="323"/>
      <c r="E81" s="323"/>
      <c r="F81" s="323"/>
      <c r="G81" s="323"/>
      <c r="H81" s="79" t="e">
        <f>SUM(H82:H84)</f>
        <v>#REF!</v>
      </c>
      <c r="I81" s="98"/>
      <c r="J81" s="99"/>
      <c r="K81" s="102"/>
      <c r="L81" s="97"/>
      <c r="M81" s="101"/>
      <c r="N81" s="99"/>
      <c r="O81" s="100"/>
      <c r="P81" s="97"/>
      <c r="Q81" s="101"/>
    </row>
    <row r="82" spans="1:17" ht="16.5">
      <c r="A82" s="75" t="s">
        <v>118</v>
      </c>
      <c r="B82" s="53" t="s">
        <v>236</v>
      </c>
      <c r="C82" s="78" t="s">
        <v>153</v>
      </c>
      <c r="D82" s="40">
        <v>3</v>
      </c>
      <c r="E82" s="76" t="e">
        <f>SUM('Comp. Unitaria'!#REF!,'Comp. Unitaria'!#REF!)</f>
        <v>#REF!</v>
      </c>
      <c r="F82" s="87">
        <f>'COMP. BDI'!$C$41</f>
        <v>0.29</v>
      </c>
      <c r="G82" s="37" t="e">
        <f>E82+(ROUND(F82*E82,2))</f>
        <v>#REF!</v>
      </c>
      <c r="H82" s="37" t="e">
        <f>ROUND(G82*D82,2)</f>
        <v>#REF!</v>
      </c>
      <c r="I82" s="98"/>
      <c r="J82" s="99">
        <v>717.57</v>
      </c>
      <c r="K82" s="100">
        <v>1</v>
      </c>
      <c r="L82" s="97">
        <f>'Planilha Med.01'!P82+'Planilha Med.02'!P82</f>
        <v>717.57</v>
      </c>
      <c r="M82" s="101">
        <f t="shared" si="7"/>
        <v>1</v>
      </c>
      <c r="N82" s="99">
        <f t="shared" si="8"/>
        <v>0</v>
      </c>
      <c r="O82" s="100">
        <f t="shared" si="8"/>
        <v>0</v>
      </c>
      <c r="P82" s="97">
        <v>717.57</v>
      </c>
      <c r="Q82" s="101">
        <f t="shared" si="9"/>
        <v>1</v>
      </c>
    </row>
    <row r="83" spans="1:17" ht="16.5">
      <c r="A83" s="75" t="s">
        <v>125</v>
      </c>
      <c r="B83" s="39" t="s">
        <v>237</v>
      </c>
      <c r="C83" s="75" t="s">
        <v>55</v>
      </c>
      <c r="D83" s="40">
        <v>189</v>
      </c>
      <c r="E83" s="76" t="e">
        <f>SUM('Comp. Unitaria'!#REF!,'Comp. Unitaria'!#REF!)</f>
        <v>#REF!</v>
      </c>
      <c r="F83" s="87">
        <f>'COMP. BDI'!$C$41</f>
        <v>0.29</v>
      </c>
      <c r="G83" s="37" t="e">
        <f>E83+(ROUND(F83*E83,2))</f>
        <v>#REF!</v>
      </c>
      <c r="H83" s="37" t="e">
        <f>ROUND(G83*D83,2)</f>
        <v>#REF!</v>
      </c>
      <c r="I83" s="98"/>
      <c r="J83" s="99">
        <v>973.35</v>
      </c>
      <c r="K83" s="100">
        <v>1</v>
      </c>
      <c r="L83" s="97">
        <f>'Planilha Med.01'!P83+'Planilha Med.02'!P83</f>
        <v>973.35</v>
      </c>
      <c r="M83" s="101">
        <f t="shared" si="7"/>
        <v>1</v>
      </c>
      <c r="N83" s="99">
        <f t="shared" si="8"/>
        <v>0</v>
      </c>
      <c r="O83" s="100">
        <f t="shared" si="8"/>
        <v>0</v>
      </c>
      <c r="P83" s="97">
        <v>973.35</v>
      </c>
      <c r="Q83" s="101">
        <f t="shared" si="9"/>
        <v>1</v>
      </c>
    </row>
    <row r="84" spans="1:17" ht="16.5">
      <c r="A84" s="75" t="s">
        <v>126</v>
      </c>
      <c r="B84" s="39" t="s">
        <v>238</v>
      </c>
      <c r="C84" s="75" t="s">
        <v>50</v>
      </c>
      <c r="D84" s="40">
        <v>1</v>
      </c>
      <c r="E84" s="76" t="e">
        <f>SUM('Comp. Unitaria'!#REF!,'Comp. Unitaria'!#REF!)</f>
        <v>#REF!</v>
      </c>
      <c r="F84" s="87">
        <f>'COMP. BDI'!$C$41</f>
        <v>0.29</v>
      </c>
      <c r="G84" s="37" t="e">
        <f>E84+(ROUND(F84*E84,2))</f>
        <v>#REF!</v>
      </c>
      <c r="H84" s="37" t="e">
        <f>ROUND(G84*D84,2)</f>
        <v>#REF!</v>
      </c>
      <c r="I84" s="98"/>
      <c r="J84" s="99">
        <v>1647.65</v>
      </c>
      <c r="K84" s="100">
        <v>1</v>
      </c>
      <c r="L84" s="97">
        <f>'Planilha Med.01'!P84+'Planilha Med.02'!P84</f>
        <v>1647.65</v>
      </c>
      <c r="M84" s="101">
        <f t="shared" si="7"/>
        <v>1</v>
      </c>
      <c r="N84" s="99">
        <f t="shared" si="8"/>
        <v>0</v>
      </c>
      <c r="O84" s="100">
        <f t="shared" si="8"/>
        <v>0</v>
      </c>
      <c r="P84" s="97">
        <v>1647.65</v>
      </c>
      <c r="Q84" s="101">
        <f t="shared" si="9"/>
        <v>1</v>
      </c>
    </row>
    <row r="85" spans="1:17" ht="16.5">
      <c r="A85" s="122"/>
      <c r="B85" s="123"/>
      <c r="C85" s="124"/>
      <c r="D85" s="125"/>
      <c r="E85" s="126"/>
      <c r="F85" s="127"/>
      <c r="G85" s="128"/>
      <c r="H85" s="135"/>
      <c r="I85" s="129"/>
      <c r="J85" s="130"/>
      <c r="K85" s="131"/>
      <c r="L85" s="132"/>
      <c r="M85" s="133"/>
      <c r="N85" s="130"/>
      <c r="O85" s="131"/>
      <c r="P85" s="134"/>
      <c r="Q85" s="133"/>
    </row>
    <row r="86" spans="1:17" ht="13.5" customHeight="1">
      <c r="A86" s="103"/>
      <c r="B86" s="335" t="s">
        <v>266</v>
      </c>
      <c r="C86" s="335"/>
      <c r="D86" s="103"/>
      <c r="E86" s="103"/>
      <c r="F86" s="103"/>
      <c r="G86" s="103"/>
      <c r="H86" s="136"/>
      <c r="I86" s="129"/>
      <c r="J86" s="337">
        <f>SUM(J13:J84)</f>
        <v>210453.62</v>
      </c>
      <c r="K86" s="337"/>
      <c r="L86" s="337">
        <f>SUM(L13:L84)</f>
        <v>210453.62</v>
      </c>
      <c r="M86" s="337"/>
      <c r="N86" s="337">
        <f>SUM(N13:N84)</f>
        <v>0</v>
      </c>
      <c r="O86" s="337"/>
      <c r="P86" s="337">
        <f>SUM(P13:P84)</f>
        <v>104284.25</v>
      </c>
      <c r="Q86" s="337"/>
    </row>
    <row r="87" spans="1:17" ht="13.5" customHeight="1">
      <c r="A87" s="103"/>
      <c r="B87" s="335" t="s">
        <v>267</v>
      </c>
      <c r="C87" s="335"/>
      <c r="D87" s="103"/>
      <c r="E87" s="103"/>
      <c r="F87" s="103"/>
      <c r="G87" s="103"/>
      <c r="H87" s="136"/>
      <c r="I87" s="129"/>
      <c r="J87" s="339">
        <v>1</v>
      </c>
      <c r="K87" s="339"/>
      <c r="L87" s="336">
        <f>ROUND((L86*$J$87)/$J$86,4)</f>
        <v>1</v>
      </c>
      <c r="M87" s="336"/>
      <c r="N87" s="336">
        <f>ROUND((N86*$J$87)/$J$86,4)</f>
        <v>0</v>
      </c>
      <c r="O87" s="336"/>
      <c r="P87" s="336">
        <f>ROUND((P86*$J$87)/$J$86,4)</f>
        <v>0.4955</v>
      </c>
      <c r="Q87" s="336"/>
    </row>
    <row r="88" spans="1:17" ht="15">
      <c r="A88" s="90"/>
      <c r="B88" s="90"/>
      <c r="C88" s="90"/>
      <c r="D88" s="90"/>
      <c r="E88" s="90"/>
      <c r="F88" s="90"/>
      <c r="G88" s="90"/>
      <c r="H88" s="136"/>
      <c r="I88" s="129"/>
      <c r="J88" s="137"/>
      <c r="K88" s="129"/>
      <c r="L88" s="137"/>
      <c r="M88" s="129"/>
      <c r="N88" s="138"/>
      <c r="O88" s="129"/>
      <c r="P88" s="129"/>
      <c r="Q88" s="129"/>
    </row>
    <row r="89" spans="1:17" ht="15">
      <c r="A89" s="90"/>
      <c r="B89" s="335" t="s">
        <v>262</v>
      </c>
      <c r="C89" s="335"/>
      <c r="D89" s="90"/>
      <c r="E89" s="90"/>
      <c r="F89" s="90"/>
      <c r="G89" s="90"/>
      <c r="H89" s="136"/>
      <c r="I89" s="129"/>
      <c r="J89" s="140">
        <f>J86</f>
        <v>210453.62</v>
      </c>
      <c r="K89" s="129"/>
      <c r="L89" s="137"/>
      <c r="M89" s="129"/>
      <c r="N89" s="138"/>
      <c r="O89" s="129"/>
      <c r="P89" s="129"/>
      <c r="Q89" s="129"/>
    </row>
    <row r="90" spans="1:17" ht="15">
      <c r="A90" s="90"/>
      <c r="B90" s="335" t="s">
        <v>263</v>
      </c>
      <c r="C90" s="335"/>
      <c r="D90" s="90"/>
      <c r="E90" s="90"/>
      <c r="F90" s="90"/>
      <c r="G90" s="90"/>
      <c r="H90" s="136"/>
      <c r="I90" s="129"/>
      <c r="J90" s="140">
        <f>L86</f>
        <v>210453.62</v>
      </c>
      <c r="K90" s="129"/>
      <c r="L90" s="137"/>
      <c r="M90" s="129"/>
      <c r="N90" s="138"/>
      <c r="O90" s="129"/>
      <c r="P90" s="129"/>
      <c r="Q90" s="129"/>
    </row>
    <row r="91" spans="1:17" ht="12.75">
      <c r="A91" s="121"/>
      <c r="B91" s="335" t="s">
        <v>264</v>
      </c>
      <c r="C91" s="335"/>
      <c r="D91" s="121"/>
      <c r="E91" s="121"/>
      <c r="F91" s="121"/>
      <c r="G91" s="121"/>
      <c r="H91" s="139" t="e">
        <f>SUM(H12,H15,H18,H21,H23,H25,H29,H33,H38,H58,H61,H64,H67,H72,H78,H81)</f>
        <v>#REF!</v>
      </c>
      <c r="I91" s="129"/>
      <c r="J91" s="140">
        <f>N86</f>
        <v>0</v>
      </c>
      <c r="K91" s="129"/>
      <c r="L91" s="137"/>
      <c r="M91" s="129"/>
      <c r="N91" s="138"/>
      <c r="O91" s="129"/>
      <c r="P91" s="129"/>
      <c r="Q91" s="129"/>
    </row>
    <row r="92" spans="1:17" ht="12.75">
      <c r="A92" s="44"/>
      <c r="B92" s="335"/>
      <c r="C92" s="335"/>
      <c r="D92" s="56"/>
      <c r="E92" s="44"/>
      <c r="F92" s="88"/>
      <c r="G92" s="44"/>
      <c r="H92" s="57"/>
      <c r="I92" s="129"/>
      <c r="J92" s="140"/>
      <c r="K92" s="129"/>
      <c r="L92" s="137"/>
      <c r="M92" s="129"/>
      <c r="N92" s="138"/>
      <c r="O92" s="129"/>
      <c r="P92" s="129"/>
      <c r="Q92" s="129"/>
    </row>
    <row r="93" spans="1:17" ht="15">
      <c r="A93" s="50"/>
      <c r="B93" s="335" t="s">
        <v>265</v>
      </c>
      <c r="C93" s="335"/>
      <c r="D93" s="48"/>
      <c r="E93" s="46"/>
      <c r="F93" s="89"/>
      <c r="G93" s="47"/>
      <c r="H93" s="58"/>
      <c r="I93" s="129"/>
      <c r="J93" s="140">
        <f>P86</f>
        <v>104284.25</v>
      </c>
      <c r="K93" s="129" t="s">
        <v>268</v>
      </c>
      <c r="L93" s="137"/>
      <c r="M93" s="129"/>
      <c r="N93" s="138"/>
      <c r="O93" s="129"/>
      <c r="P93" s="129"/>
      <c r="Q93" s="97"/>
    </row>
    <row r="94" spans="1:8" ht="15">
      <c r="A94" s="50"/>
      <c r="B94" s="120"/>
      <c r="C94" s="120"/>
      <c r="D94" s="48"/>
      <c r="E94" s="46"/>
      <c r="F94" s="89"/>
      <c r="G94" s="47"/>
      <c r="H94" s="58"/>
    </row>
    <row r="95" spans="1:8" ht="15">
      <c r="A95" s="50"/>
      <c r="B95" s="120"/>
      <c r="C95" s="120"/>
      <c r="D95" s="48"/>
      <c r="E95" s="46"/>
      <c r="F95" s="89"/>
      <c r="G95" s="47"/>
      <c r="H95" s="58"/>
    </row>
    <row r="96" spans="1:17" ht="15">
      <c r="A96" s="332" t="s">
        <v>271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</row>
    <row r="97" spans="1:8" ht="15">
      <c r="A97" s="31"/>
      <c r="B97" s="83"/>
      <c r="C97" s="34"/>
      <c r="D97" s="34"/>
      <c r="E97" s="32"/>
      <c r="F97" s="51"/>
      <c r="G97" s="33"/>
      <c r="H97" s="59"/>
    </row>
    <row r="98" spans="1:17" ht="15">
      <c r="A98" s="333" t="s">
        <v>165</v>
      </c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</row>
    <row r="99" spans="1:17" ht="14.25">
      <c r="A99" s="334" t="s">
        <v>166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</row>
    <row r="100" spans="1:17" ht="15">
      <c r="A100" s="333" t="s">
        <v>167</v>
      </c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</row>
    <row r="101" spans="3:6" ht="12.75">
      <c r="C101" s="60"/>
      <c r="D101" s="61"/>
      <c r="E101" s="61"/>
      <c r="F101" s="61"/>
    </row>
    <row r="102" spans="3:6" ht="12.75">
      <c r="C102" s="60"/>
      <c r="D102" s="61"/>
      <c r="E102" s="61"/>
      <c r="F102" s="61"/>
    </row>
    <row r="103" spans="3:6" ht="12.75">
      <c r="C103" s="60"/>
      <c r="D103" s="61"/>
      <c r="E103" s="61"/>
      <c r="F103" s="61"/>
    </row>
    <row r="104" spans="3:6" ht="12.75">
      <c r="C104" s="60"/>
      <c r="D104" s="61"/>
      <c r="E104" s="61"/>
      <c r="F104" s="61"/>
    </row>
    <row r="105" spans="3:6" ht="12.75">
      <c r="C105" s="60"/>
      <c r="D105" s="61"/>
      <c r="E105" s="61"/>
      <c r="F105" s="61"/>
    </row>
    <row r="106" spans="3:6" ht="12.75">
      <c r="C106" s="60"/>
      <c r="D106" s="61"/>
      <c r="E106" s="61"/>
      <c r="F106" s="61"/>
    </row>
    <row r="107" ht="12.75">
      <c r="D107" s="55"/>
    </row>
  </sheetData>
  <sheetProtection/>
  <mergeCells count="48">
    <mergeCell ref="A1:H3"/>
    <mergeCell ref="A5:Q5"/>
    <mergeCell ref="A7:Q7"/>
    <mergeCell ref="A8:H8"/>
    <mergeCell ref="P8:Q8"/>
    <mergeCell ref="A10:A11"/>
    <mergeCell ref="B10:B11"/>
    <mergeCell ref="J10:K10"/>
    <mergeCell ref="L10:M10"/>
    <mergeCell ref="N10:O10"/>
    <mergeCell ref="P10:Q10"/>
    <mergeCell ref="B12:G12"/>
    <mergeCell ref="B15:G15"/>
    <mergeCell ref="B18:G18"/>
    <mergeCell ref="B21:G21"/>
    <mergeCell ref="B23:G23"/>
    <mergeCell ref="B25:G25"/>
    <mergeCell ref="B29:G29"/>
    <mergeCell ref="B33:G33"/>
    <mergeCell ref="B38:G38"/>
    <mergeCell ref="B39:G39"/>
    <mergeCell ref="B50:G50"/>
    <mergeCell ref="B58:G58"/>
    <mergeCell ref="B61:G61"/>
    <mergeCell ref="B64:G64"/>
    <mergeCell ref="B67:G67"/>
    <mergeCell ref="B72:G72"/>
    <mergeCell ref="B78:G78"/>
    <mergeCell ref="B81:G81"/>
    <mergeCell ref="B86:C86"/>
    <mergeCell ref="J86:K86"/>
    <mergeCell ref="L86:M86"/>
    <mergeCell ref="N86:O86"/>
    <mergeCell ref="P86:Q86"/>
    <mergeCell ref="B87:C87"/>
    <mergeCell ref="J87:K87"/>
    <mergeCell ref="L87:M87"/>
    <mergeCell ref="N87:O87"/>
    <mergeCell ref="P87:Q87"/>
    <mergeCell ref="B89:C89"/>
    <mergeCell ref="A99:Q99"/>
    <mergeCell ref="A100:Q100"/>
    <mergeCell ref="B90:C90"/>
    <mergeCell ref="B91:C91"/>
    <mergeCell ref="B92:C92"/>
    <mergeCell ref="B93:C93"/>
    <mergeCell ref="A96:Q96"/>
    <mergeCell ref="A98:Q98"/>
  </mergeCells>
  <conditionalFormatting sqref="D79 D82:D83">
    <cfRule type="cellIs" priority="138" dxfId="0" operator="equal" stopIfTrue="1">
      <formula>0</formula>
    </cfRule>
  </conditionalFormatting>
  <conditionalFormatting sqref="D62:D63 D65:D66 D30:D32 D59:D60 D26 D40 D75:D77 D34:D37 D19:D22 D68:D71 D80 D51:D57">
    <cfRule type="cellIs" priority="145" dxfId="0" operator="equal" stopIfTrue="1">
      <formula>0</formula>
    </cfRule>
  </conditionalFormatting>
  <conditionalFormatting sqref="D27">
    <cfRule type="cellIs" priority="144" dxfId="0" operator="equal" stopIfTrue="1">
      <formula>0</formula>
    </cfRule>
  </conditionalFormatting>
  <conditionalFormatting sqref="D28">
    <cfRule type="cellIs" priority="143" dxfId="0" operator="equal" stopIfTrue="1">
      <formula>0</formula>
    </cfRule>
  </conditionalFormatting>
  <conditionalFormatting sqref="D73">
    <cfRule type="cellIs" priority="141" dxfId="0" operator="equal" stopIfTrue="1">
      <formula>0</formula>
    </cfRule>
  </conditionalFormatting>
  <conditionalFormatting sqref="D74">
    <cfRule type="cellIs" priority="142" dxfId="0" operator="equal" stopIfTrue="1">
      <formula>0</formula>
    </cfRule>
  </conditionalFormatting>
  <conditionalFormatting sqref="D84:D85">
    <cfRule type="cellIs" priority="140" dxfId="0" operator="equal" stopIfTrue="1">
      <formula>0</formula>
    </cfRule>
  </conditionalFormatting>
  <conditionalFormatting sqref="D24">
    <cfRule type="cellIs" priority="139" dxfId="0" operator="equal" stopIfTrue="1">
      <formula>0</formula>
    </cfRule>
  </conditionalFormatting>
  <conditionalFormatting sqref="L13">
    <cfRule type="cellIs" priority="136" dxfId="0" operator="equal" stopIfTrue="1">
      <formula>0</formula>
    </cfRule>
  </conditionalFormatting>
  <conditionalFormatting sqref="L15">
    <cfRule type="cellIs" priority="135" dxfId="0" operator="equal" stopIfTrue="1">
      <formula>0</formula>
    </cfRule>
  </conditionalFormatting>
  <conditionalFormatting sqref="L18">
    <cfRule type="cellIs" priority="132" dxfId="0" operator="equal" stopIfTrue="1">
      <formula>0</formula>
    </cfRule>
  </conditionalFormatting>
  <conditionalFormatting sqref="L21">
    <cfRule type="cellIs" priority="129" dxfId="0" operator="equal" stopIfTrue="1">
      <formula>0</formula>
    </cfRule>
  </conditionalFormatting>
  <conditionalFormatting sqref="L23">
    <cfRule type="cellIs" priority="127" dxfId="0" operator="equal" stopIfTrue="1">
      <formula>0</formula>
    </cfRule>
  </conditionalFormatting>
  <conditionalFormatting sqref="L25">
    <cfRule type="cellIs" priority="124" dxfId="0" operator="equal" stopIfTrue="1">
      <formula>0</formula>
    </cfRule>
  </conditionalFormatting>
  <conditionalFormatting sqref="L29">
    <cfRule type="cellIs" priority="120" dxfId="0" operator="equal" stopIfTrue="1">
      <formula>0</formula>
    </cfRule>
  </conditionalFormatting>
  <conditionalFormatting sqref="L33">
    <cfRule type="cellIs" priority="115" dxfId="0" operator="equal" stopIfTrue="1">
      <formula>0</formula>
    </cfRule>
  </conditionalFormatting>
  <conditionalFormatting sqref="L39">
    <cfRule type="cellIs" priority="112" dxfId="0" operator="equal" stopIfTrue="1">
      <formula>0</formula>
    </cfRule>
  </conditionalFormatting>
  <conditionalFormatting sqref="L38">
    <cfRule type="cellIs" priority="111" dxfId="0" operator="equal" stopIfTrue="1">
      <formula>0</formula>
    </cfRule>
  </conditionalFormatting>
  <conditionalFormatting sqref="L50">
    <cfRule type="cellIs" priority="100" dxfId="0" operator="equal" stopIfTrue="1">
      <formula>0</formula>
    </cfRule>
  </conditionalFormatting>
  <conditionalFormatting sqref="L58">
    <cfRule type="cellIs" priority="93" dxfId="0" operator="equal" stopIfTrue="1">
      <formula>0</formula>
    </cfRule>
  </conditionalFormatting>
  <conditionalFormatting sqref="L61">
    <cfRule type="cellIs" priority="88" dxfId="0" operator="equal" stopIfTrue="1">
      <formula>0</formula>
    </cfRule>
  </conditionalFormatting>
  <conditionalFormatting sqref="L64 L67 L72 L78 L81 L85">
    <cfRule type="cellIs" priority="87" dxfId="0" operator="equal" stopIfTrue="1">
      <formula>0</formula>
    </cfRule>
  </conditionalFormatting>
  <conditionalFormatting sqref="L14">
    <cfRule type="cellIs" priority="86" dxfId="0" operator="equal" stopIfTrue="1">
      <formula>0</formula>
    </cfRule>
  </conditionalFormatting>
  <conditionalFormatting sqref="L16">
    <cfRule type="cellIs" priority="85" dxfId="0" operator="equal" stopIfTrue="1">
      <formula>0</formula>
    </cfRule>
  </conditionalFormatting>
  <conditionalFormatting sqref="L17">
    <cfRule type="cellIs" priority="84" dxfId="0" operator="equal" stopIfTrue="1">
      <formula>0</formula>
    </cfRule>
  </conditionalFormatting>
  <conditionalFormatting sqref="L19:L20">
    <cfRule type="cellIs" priority="83" dxfId="0" operator="equal" stopIfTrue="1">
      <formula>0</formula>
    </cfRule>
  </conditionalFormatting>
  <conditionalFormatting sqref="L22">
    <cfRule type="cellIs" priority="82" dxfId="0" operator="equal" stopIfTrue="1">
      <formula>0</formula>
    </cfRule>
  </conditionalFormatting>
  <conditionalFormatting sqref="L24">
    <cfRule type="cellIs" priority="81" dxfId="0" operator="equal" stopIfTrue="1">
      <formula>0</formula>
    </cfRule>
  </conditionalFormatting>
  <conditionalFormatting sqref="L26">
    <cfRule type="cellIs" priority="80" dxfId="0" operator="equal" stopIfTrue="1">
      <formula>0</formula>
    </cfRule>
  </conditionalFormatting>
  <conditionalFormatting sqref="L27">
    <cfRule type="cellIs" priority="79" dxfId="0" operator="equal" stopIfTrue="1">
      <formula>0</formula>
    </cfRule>
  </conditionalFormatting>
  <conditionalFormatting sqref="L28">
    <cfRule type="cellIs" priority="78" dxfId="0" operator="equal" stopIfTrue="1">
      <formula>0</formula>
    </cfRule>
  </conditionalFormatting>
  <conditionalFormatting sqref="L30">
    <cfRule type="cellIs" priority="77" dxfId="0" operator="equal" stopIfTrue="1">
      <formula>0</formula>
    </cfRule>
  </conditionalFormatting>
  <conditionalFormatting sqref="L31">
    <cfRule type="cellIs" priority="76" dxfId="0" operator="equal" stopIfTrue="1">
      <formula>0</formula>
    </cfRule>
  </conditionalFormatting>
  <conditionalFormatting sqref="L34">
    <cfRule type="cellIs" priority="75" dxfId="0" operator="equal" stopIfTrue="1">
      <formula>0</formula>
    </cfRule>
  </conditionalFormatting>
  <conditionalFormatting sqref="L32">
    <cfRule type="cellIs" priority="74" dxfId="0" operator="equal" stopIfTrue="1">
      <formula>0</formula>
    </cfRule>
  </conditionalFormatting>
  <conditionalFormatting sqref="L35">
    <cfRule type="cellIs" priority="45" dxfId="0" operator="equal" stopIfTrue="1">
      <formula>0</formula>
    </cfRule>
  </conditionalFormatting>
  <conditionalFormatting sqref="L36">
    <cfRule type="cellIs" priority="44" dxfId="0" operator="equal" stopIfTrue="1">
      <formula>0</formula>
    </cfRule>
  </conditionalFormatting>
  <conditionalFormatting sqref="L37">
    <cfRule type="cellIs" priority="43" dxfId="0" operator="equal" stopIfTrue="1">
      <formula>0</formula>
    </cfRule>
  </conditionalFormatting>
  <conditionalFormatting sqref="L40">
    <cfRule type="cellIs" priority="42" dxfId="0" operator="equal" stopIfTrue="1">
      <formula>0</formula>
    </cfRule>
  </conditionalFormatting>
  <conditionalFormatting sqref="L41">
    <cfRule type="cellIs" priority="40" dxfId="0" operator="equal" stopIfTrue="1">
      <formula>0</formula>
    </cfRule>
  </conditionalFormatting>
  <conditionalFormatting sqref="L42">
    <cfRule type="cellIs" priority="39" dxfId="0" operator="equal" stopIfTrue="1">
      <formula>0</formula>
    </cfRule>
  </conditionalFormatting>
  <conditionalFormatting sqref="L43">
    <cfRule type="cellIs" priority="38" dxfId="0" operator="equal" stopIfTrue="1">
      <formula>0</formula>
    </cfRule>
  </conditionalFormatting>
  <conditionalFormatting sqref="L44">
    <cfRule type="cellIs" priority="37" dxfId="0" operator="equal" stopIfTrue="1">
      <formula>0</formula>
    </cfRule>
  </conditionalFormatting>
  <conditionalFormatting sqref="L45">
    <cfRule type="cellIs" priority="36" dxfId="0" operator="equal" stopIfTrue="1">
      <formula>0</formula>
    </cfRule>
  </conditionalFormatting>
  <conditionalFormatting sqref="L46">
    <cfRule type="cellIs" priority="35" dxfId="0" operator="equal" stopIfTrue="1">
      <formula>0</formula>
    </cfRule>
  </conditionalFormatting>
  <conditionalFormatting sqref="L47">
    <cfRule type="cellIs" priority="34" dxfId="0" operator="equal" stopIfTrue="1">
      <formula>0</formula>
    </cfRule>
  </conditionalFormatting>
  <conditionalFormatting sqref="L48">
    <cfRule type="cellIs" priority="33" dxfId="0" operator="equal" stopIfTrue="1">
      <formula>0</formula>
    </cfRule>
  </conditionalFormatting>
  <conditionalFormatting sqref="L49">
    <cfRule type="cellIs" priority="32" dxfId="0" operator="equal" stopIfTrue="1">
      <formula>0</formula>
    </cfRule>
  </conditionalFormatting>
  <conditionalFormatting sqref="L51">
    <cfRule type="cellIs" priority="31" dxfId="0" operator="equal" stopIfTrue="1">
      <formula>0</formula>
    </cfRule>
  </conditionalFormatting>
  <conditionalFormatting sqref="L52">
    <cfRule type="cellIs" priority="30" dxfId="0" operator="equal" stopIfTrue="1">
      <formula>0</formula>
    </cfRule>
  </conditionalFormatting>
  <conditionalFormatting sqref="L53">
    <cfRule type="cellIs" priority="29" dxfId="0" operator="equal" stopIfTrue="1">
      <formula>0</formula>
    </cfRule>
  </conditionalFormatting>
  <conditionalFormatting sqref="L54">
    <cfRule type="cellIs" priority="28" dxfId="0" operator="equal" stopIfTrue="1">
      <formula>0</formula>
    </cfRule>
  </conditionalFormatting>
  <conditionalFormatting sqref="L55">
    <cfRule type="cellIs" priority="27" dxfId="0" operator="equal" stopIfTrue="1">
      <formula>0</formula>
    </cfRule>
  </conditionalFormatting>
  <conditionalFormatting sqref="L56">
    <cfRule type="cellIs" priority="26" dxfId="0" operator="equal" stopIfTrue="1">
      <formula>0</formula>
    </cfRule>
  </conditionalFormatting>
  <conditionalFormatting sqref="L57">
    <cfRule type="cellIs" priority="25" dxfId="0" operator="equal" stopIfTrue="1">
      <formula>0</formula>
    </cfRule>
  </conditionalFormatting>
  <conditionalFormatting sqref="L59">
    <cfRule type="cellIs" priority="24" dxfId="0" operator="equal" stopIfTrue="1">
      <formula>0</formula>
    </cfRule>
  </conditionalFormatting>
  <conditionalFormatting sqref="L60">
    <cfRule type="cellIs" priority="23" dxfId="0" operator="equal" stopIfTrue="1">
      <formula>0</formula>
    </cfRule>
  </conditionalFormatting>
  <conditionalFormatting sqref="L62">
    <cfRule type="cellIs" priority="22" dxfId="0" operator="equal" stopIfTrue="1">
      <formula>0</formula>
    </cfRule>
  </conditionalFormatting>
  <conditionalFormatting sqref="L63">
    <cfRule type="cellIs" priority="21" dxfId="0" operator="equal" stopIfTrue="1">
      <formula>0</formula>
    </cfRule>
  </conditionalFormatting>
  <conditionalFormatting sqref="L65">
    <cfRule type="cellIs" priority="20" dxfId="0" operator="equal" stopIfTrue="1">
      <formula>0</formula>
    </cfRule>
  </conditionalFormatting>
  <conditionalFormatting sqref="L66">
    <cfRule type="cellIs" priority="19" dxfId="0" operator="equal" stopIfTrue="1">
      <formula>0</formula>
    </cfRule>
  </conditionalFormatting>
  <conditionalFormatting sqref="L68">
    <cfRule type="cellIs" priority="18" dxfId="0" operator="equal" stopIfTrue="1">
      <formula>0</formula>
    </cfRule>
  </conditionalFormatting>
  <conditionalFormatting sqref="L69">
    <cfRule type="cellIs" priority="17" dxfId="0" operator="equal" stopIfTrue="1">
      <formula>0</formula>
    </cfRule>
  </conditionalFormatting>
  <conditionalFormatting sqref="L70">
    <cfRule type="cellIs" priority="16" dxfId="0" operator="equal" stopIfTrue="1">
      <formula>0</formula>
    </cfRule>
  </conditionalFormatting>
  <conditionalFormatting sqref="L71">
    <cfRule type="cellIs" priority="15" dxfId="0" operator="equal" stopIfTrue="1">
      <formula>0</formula>
    </cfRule>
  </conditionalFormatting>
  <conditionalFormatting sqref="L73">
    <cfRule type="cellIs" priority="14" dxfId="0" operator="equal" stopIfTrue="1">
      <formula>0</formula>
    </cfRule>
  </conditionalFormatting>
  <conditionalFormatting sqref="L74">
    <cfRule type="cellIs" priority="13" dxfId="0" operator="equal" stopIfTrue="1">
      <formula>0</formula>
    </cfRule>
  </conditionalFormatting>
  <conditionalFormatting sqref="L75">
    <cfRule type="cellIs" priority="12" dxfId="0" operator="equal" stopIfTrue="1">
      <formula>0</formula>
    </cfRule>
  </conditionalFormatting>
  <conditionalFormatting sqref="L76">
    <cfRule type="cellIs" priority="11" dxfId="0" operator="equal" stopIfTrue="1">
      <formula>0</formula>
    </cfRule>
  </conditionalFormatting>
  <conditionalFormatting sqref="L77">
    <cfRule type="cellIs" priority="10" dxfId="0" operator="equal" stopIfTrue="1">
      <formula>0</formula>
    </cfRule>
  </conditionalFormatting>
  <conditionalFormatting sqref="L79">
    <cfRule type="cellIs" priority="7" dxfId="0" operator="equal" stopIfTrue="1">
      <formula>0</formula>
    </cfRule>
  </conditionalFormatting>
  <conditionalFormatting sqref="L80">
    <cfRule type="cellIs" priority="6" dxfId="0" operator="equal" stopIfTrue="1">
      <formula>0</formula>
    </cfRule>
  </conditionalFormatting>
  <conditionalFormatting sqref="L82">
    <cfRule type="cellIs" priority="5" dxfId="0" operator="equal" stopIfTrue="1">
      <formula>0</formula>
    </cfRule>
  </conditionalFormatting>
  <conditionalFormatting sqref="L83">
    <cfRule type="cellIs" priority="4" dxfId="0" operator="equal" stopIfTrue="1">
      <formula>0</formula>
    </cfRule>
  </conditionalFormatting>
  <conditionalFormatting sqref="L84">
    <cfRule type="cellIs" priority="3" dxfId="0" operator="equal" stopIfTrue="1">
      <formula>0</formula>
    </cfRule>
  </conditionalFormatting>
  <conditionalFormatting sqref="P13:P84">
    <cfRule type="cellIs" priority="2" dxfId="0" operator="equal" stopIfTrue="1">
      <formula>0</formula>
    </cfRule>
  </conditionalFormatting>
  <conditionalFormatting sqref="Q93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="70" zoomScaleSheetLayoutView="70" zoomScalePageLayoutView="40" workbookViewId="0" topLeftCell="A1">
      <selection activeCell="A1" sqref="A1:K3"/>
    </sheetView>
  </sheetViews>
  <sheetFormatPr defaultColWidth="9.140625" defaultRowHeight="12.75"/>
  <cols>
    <col min="1" max="1" width="9.140625" style="189" customWidth="1"/>
    <col min="2" max="2" width="53.57421875" style="223" customWidth="1"/>
    <col min="3" max="3" width="11.421875" style="224" hidden="1" customWidth="1"/>
    <col min="4" max="4" width="10.421875" style="224" hidden="1" customWidth="1"/>
    <col min="5" max="5" width="16.7109375" style="224" customWidth="1"/>
    <col min="6" max="6" width="11.57421875" style="225" customWidth="1"/>
    <col min="7" max="7" width="17.421875" style="189" customWidth="1"/>
    <col min="8" max="8" width="16.8515625" style="189" customWidth="1"/>
    <col min="9" max="9" width="16.421875" style="189" customWidth="1"/>
    <col min="10" max="10" width="16.7109375" style="189" customWidth="1"/>
    <col min="11" max="11" width="16.8515625" style="189" customWidth="1"/>
    <col min="12" max="16384" width="9.140625" style="189" customWidth="1"/>
  </cols>
  <sheetData>
    <row r="1" spans="1:11" ht="12.75" customHeight="1">
      <c r="A1" s="344" t="s">
        <v>300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2.7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8.75" customHeight="1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5"/>
    </row>
    <row r="5" spans="1:11" ht="18" customHeight="1">
      <c r="A5" s="345" t="s">
        <v>294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15.75" customHeight="1">
      <c r="A6" s="370"/>
      <c r="B6" s="371"/>
      <c r="C6" s="371"/>
      <c r="D6" s="371"/>
      <c r="E6" s="371"/>
      <c r="F6" s="371"/>
      <c r="G6" s="371"/>
      <c r="H6" s="371"/>
      <c r="I6" s="371"/>
      <c r="J6" s="371"/>
      <c r="K6" s="372"/>
    </row>
    <row r="7" spans="1:11" ht="15.75" customHeight="1">
      <c r="A7" s="314" t="s">
        <v>243</v>
      </c>
      <c r="B7" s="315"/>
      <c r="C7" s="315"/>
      <c r="D7" s="315"/>
      <c r="E7" s="315"/>
      <c r="F7" s="315" t="s">
        <v>297</v>
      </c>
      <c r="G7" s="315"/>
      <c r="H7" s="315"/>
      <c r="I7" s="315"/>
      <c r="J7" s="315"/>
      <c r="K7" s="315"/>
    </row>
    <row r="8" spans="1:11" ht="15.75" customHeight="1">
      <c r="A8" s="312" t="s">
        <v>295</v>
      </c>
      <c r="B8" s="313"/>
      <c r="C8" s="313"/>
      <c r="D8" s="313"/>
      <c r="E8" s="313"/>
      <c r="F8" s="313" t="s">
        <v>262</v>
      </c>
      <c r="G8" s="313"/>
      <c r="H8" s="317">
        <f>'Planilha Orçam.'!J95</f>
        <v>351582.94</v>
      </c>
      <c r="I8" s="317"/>
      <c r="J8" s="317"/>
      <c r="K8" s="317"/>
    </row>
    <row r="9" spans="1:11" ht="35.25" customHeight="1">
      <c r="A9" s="309" t="s">
        <v>296</v>
      </c>
      <c r="B9" s="307"/>
      <c r="C9" s="307"/>
      <c r="D9" s="307"/>
      <c r="E9" s="307"/>
      <c r="F9" s="307" t="s">
        <v>298</v>
      </c>
      <c r="G9" s="307"/>
      <c r="H9" s="307"/>
      <c r="I9" s="307"/>
      <c r="J9" s="307"/>
      <c r="K9" s="307"/>
    </row>
    <row r="10" spans="1:11" ht="15.75" customHeight="1">
      <c r="A10" s="190"/>
      <c r="B10" s="346"/>
      <c r="C10" s="346"/>
      <c r="D10" s="346"/>
      <c r="E10" s="346"/>
      <c r="F10" s="346"/>
      <c r="G10" s="346"/>
      <c r="H10" s="346"/>
      <c r="I10" s="346"/>
      <c r="J10" s="346"/>
      <c r="K10" s="346"/>
    </row>
    <row r="11" spans="1:11" ht="12.75">
      <c r="A11" s="297" t="s">
        <v>1012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9"/>
    </row>
    <row r="12" spans="1:11" s="191" customFormat="1" ht="20.25" customHeight="1">
      <c r="A12" s="347"/>
      <c r="B12" s="348"/>
      <c r="C12" s="348"/>
      <c r="D12" s="348"/>
      <c r="E12" s="348"/>
      <c r="F12" s="348"/>
      <c r="G12" s="348"/>
      <c r="H12" s="348"/>
      <c r="I12" s="348"/>
      <c r="J12" s="348"/>
      <c r="K12" s="349"/>
    </row>
    <row r="13" spans="1:11" s="191" customFormat="1" ht="15.75">
      <c r="A13" s="364" t="s">
        <v>0</v>
      </c>
      <c r="B13" s="366" t="s">
        <v>301</v>
      </c>
      <c r="C13" s="192"/>
      <c r="D13" s="192"/>
      <c r="E13" s="368" t="s">
        <v>302</v>
      </c>
      <c r="F13" s="297" t="s">
        <v>276</v>
      </c>
      <c r="G13" s="201" t="s">
        <v>303</v>
      </c>
      <c r="H13" s="201" t="s">
        <v>303</v>
      </c>
      <c r="I13" s="201" t="s">
        <v>303</v>
      </c>
      <c r="J13" s="201" t="s">
        <v>303</v>
      </c>
      <c r="K13" s="193" t="s">
        <v>292</v>
      </c>
    </row>
    <row r="14" spans="1:11" s="191" customFormat="1" ht="15.75">
      <c r="A14" s="365"/>
      <c r="B14" s="367"/>
      <c r="C14" s="194"/>
      <c r="D14" s="195"/>
      <c r="E14" s="369"/>
      <c r="F14" s="347"/>
      <c r="G14" s="196">
        <v>30</v>
      </c>
      <c r="H14" s="196">
        <v>60</v>
      </c>
      <c r="I14" s="196">
        <v>90</v>
      </c>
      <c r="J14" s="196">
        <v>120</v>
      </c>
      <c r="K14" s="197"/>
    </row>
    <row r="15" spans="1:11" s="191" customFormat="1" ht="15">
      <c r="A15" s="350" t="str">
        <f>'Planilha Orçam.'!A11</f>
        <v>1</v>
      </c>
      <c r="B15" s="352" t="str">
        <f>'Planilha Orçam.'!D11</f>
        <v>SERVIÇOS PRELIMINARES</v>
      </c>
      <c r="C15" s="354" t="e">
        <f>'Planilha Orçam.'!#REF!</f>
        <v>#REF!</v>
      </c>
      <c r="D15" s="354" t="e">
        <f>'Planilha Orçam.'!#REF!</f>
        <v>#REF!</v>
      </c>
      <c r="E15" s="354">
        <f>'Planilha Orçam.'!J11</f>
        <v>2477.74</v>
      </c>
      <c r="F15" s="360">
        <f>ROUND(E15/$E$50,5)</f>
        <v>0.0071</v>
      </c>
      <c r="G15" s="198">
        <v>1</v>
      </c>
      <c r="H15" s="198"/>
      <c r="I15" s="198"/>
      <c r="J15" s="198"/>
      <c r="K15" s="198">
        <v>1</v>
      </c>
    </row>
    <row r="16" spans="1:11" s="191" customFormat="1" ht="15.75">
      <c r="A16" s="351"/>
      <c r="B16" s="353"/>
      <c r="C16" s="354"/>
      <c r="D16" s="354"/>
      <c r="E16" s="354"/>
      <c r="F16" s="361"/>
      <c r="G16" s="199">
        <f>$E$15*G15</f>
        <v>2477.74</v>
      </c>
      <c r="H16" s="199">
        <f>$E$15*H15</f>
        <v>0</v>
      </c>
      <c r="I16" s="199">
        <f>$E$15*I15</f>
        <v>0</v>
      </c>
      <c r="J16" s="199">
        <f>$E$15*J15</f>
        <v>0</v>
      </c>
      <c r="K16" s="200">
        <f>SUM(G16:J16)</f>
        <v>2477.74</v>
      </c>
    </row>
    <row r="17" spans="1:11" s="191" customFormat="1" ht="15">
      <c r="A17" s="350" t="str">
        <f>'Planilha Orçam.'!A14</f>
        <v>2</v>
      </c>
      <c r="B17" s="352" t="str">
        <f>'Planilha Orçam.'!D14</f>
        <v>MOVIMENTO DE TERRA</v>
      </c>
      <c r="C17" s="354" t="e">
        <f>'Planilha Orçam.'!#REF!</f>
        <v>#REF!</v>
      </c>
      <c r="D17" s="354" t="e">
        <f>'Planilha Orçam.'!#REF!</f>
        <v>#REF!</v>
      </c>
      <c r="E17" s="354">
        <f>'Planilha Orçam.'!J14</f>
        <v>792.44</v>
      </c>
      <c r="F17" s="360">
        <f>ROUND(E17/$E$50,5)</f>
        <v>0.0023</v>
      </c>
      <c r="G17" s="198">
        <v>1</v>
      </c>
      <c r="H17" s="198"/>
      <c r="I17" s="198"/>
      <c r="J17" s="198"/>
      <c r="K17" s="198">
        <v>1</v>
      </c>
    </row>
    <row r="18" spans="1:11" s="191" customFormat="1" ht="15.75">
      <c r="A18" s="351"/>
      <c r="B18" s="353"/>
      <c r="C18" s="354"/>
      <c r="D18" s="354"/>
      <c r="E18" s="354"/>
      <c r="F18" s="361"/>
      <c r="G18" s="199">
        <f>$E$17*G17</f>
        <v>792.44</v>
      </c>
      <c r="H18" s="199">
        <f>$E$17*H17</f>
        <v>0</v>
      </c>
      <c r="I18" s="199">
        <f>$E$17*I17</f>
        <v>0</v>
      </c>
      <c r="J18" s="199">
        <f>$E$17*J17</f>
        <v>0</v>
      </c>
      <c r="K18" s="200">
        <f>SUM(G18:J18)</f>
        <v>792.44</v>
      </c>
    </row>
    <row r="19" spans="1:11" s="191" customFormat="1" ht="15">
      <c r="A19" s="340" t="str">
        <f>'Planilha Orçam.'!A17</f>
        <v>3</v>
      </c>
      <c r="B19" s="342" t="str">
        <f>'Planilha Orçam.'!D17</f>
        <v>FUNDAÇÃO</v>
      </c>
      <c r="C19" s="354" t="e">
        <f>'Planilha Orçam.'!#REF!</f>
        <v>#REF!</v>
      </c>
      <c r="D19" s="354" t="e">
        <f>'Planilha Orçam.'!#REF!</f>
        <v>#REF!</v>
      </c>
      <c r="E19" s="354">
        <f>'Planilha Orçam.'!J17</f>
        <v>17691.86</v>
      </c>
      <c r="F19" s="360">
        <f>ROUND(E19/$E$50,5)</f>
        <v>0.0503</v>
      </c>
      <c r="G19" s="198">
        <v>1</v>
      </c>
      <c r="H19" s="198"/>
      <c r="I19" s="198"/>
      <c r="J19" s="198"/>
      <c r="K19" s="198">
        <v>1</v>
      </c>
    </row>
    <row r="20" spans="1:11" s="191" customFormat="1" ht="15.75">
      <c r="A20" s="341"/>
      <c r="B20" s="343"/>
      <c r="C20" s="354"/>
      <c r="D20" s="354"/>
      <c r="E20" s="354"/>
      <c r="F20" s="361"/>
      <c r="G20" s="199">
        <f>$E$19*G19</f>
        <v>17691.86</v>
      </c>
      <c r="H20" s="199">
        <f>$E$19*H19</f>
        <v>0</v>
      </c>
      <c r="I20" s="199">
        <f>$E$19*I19</f>
        <v>0</v>
      </c>
      <c r="J20" s="199">
        <f>$E$19*J19</f>
        <v>0</v>
      </c>
      <c r="K20" s="200">
        <f>SUM(G20:J20)</f>
        <v>17691.86</v>
      </c>
    </row>
    <row r="21" spans="1:11" s="191" customFormat="1" ht="15">
      <c r="A21" s="340" t="str">
        <f>'Planilha Orçam.'!A20</f>
        <v>4</v>
      </c>
      <c r="B21" s="342" t="str">
        <f>'Planilha Orçam.'!D20</f>
        <v>ESTRUTURA</v>
      </c>
      <c r="C21" s="354" t="e">
        <f>'Planilha Orçam.'!#REF!</f>
        <v>#REF!</v>
      </c>
      <c r="D21" s="354" t="e">
        <f>'Planilha Orçam.'!#REF!</f>
        <v>#REF!</v>
      </c>
      <c r="E21" s="354">
        <f>'Planilha Orçam.'!J20</f>
        <v>15610.24</v>
      </c>
      <c r="F21" s="360">
        <f>ROUND(E21/$E$50,5)</f>
        <v>0.0444</v>
      </c>
      <c r="G21" s="198">
        <v>0.5</v>
      </c>
      <c r="H21" s="198">
        <v>0.5</v>
      </c>
      <c r="I21" s="198"/>
      <c r="J21" s="198"/>
      <c r="K21" s="198">
        <v>1</v>
      </c>
    </row>
    <row r="22" spans="1:11" s="191" customFormat="1" ht="15.75">
      <c r="A22" s="341"/>
      <c r="B22" s="343"/>
      <c r="C22" s="354"/>
      <c r="D22" s="354"/>
      <c r="E22" s="354"/>
      <c r="F22" s="361"/>
      <c r="G22" s="199">
        <f>$E$21*G21</f>
        <v>7805.12</v>
      </c>
      <c r="H22" s="199">
        <f>$E$21*H21</f>
        <v>7805.12</v>
      </c>
      <c r="I22" s="199">
        <f>$E$21*I21</f>
        <v>0</v>
      </c>
      <c r="J22" s="199">
        <f>$E$21*J21</f>
        <v>0</v>
      </c>
      <c r="K22" s="200">
        <f>SUM(G22:J22)</f>
        <v>15610.24</v>
      </c>
    </row>
    <row r="23" spans="1:11" s="191" customFormat="1" ht="15">
      <c r="A23" s="340" t="str">
        <f>'Planilha Orçam.'!A22</f>
        <v>5</v>
      </c>
      <c r="B23" s="342" t="str">
        <f>'Planilha Orçam.'!D22</f>
        <v>IMPERMEABILIZAÇÃO</v>
      </c>
      <c r="C23" s="354" t="e">
        <f>'Planilha Orçam.'!#REF!</f>
        <v>#REF!</v>
      </c>
      <c r="D23" s="354" t="e">
        <f>'Planilha Orçam.'!#REF!</f>
        <v>#REF!</v>
      </c>
      <c r="E23" s="354">
        <f>'Planilha Orçam.'!J22</f>
        <v>653.03</v>
      </c>
      <c r="F23" s="360">
        <f>ROUND(E23/$E$50,5)</f>
        <v>0.0019</v>
      </c>
      <c r="G23" s="198">
        <v>1</v>
      </c>
      <c r="H23" s="198"/>
      <c r="I23" s="198"/>
      <c r="J23" s="198"/>
      <c r="K23" s="198">
        <v>1</v>
      </c>
    </row>
    <row r="24" spans="1:11" s="191" customFormat="1" ht="15.75">
      <c r="A24" s="341"/>
      <c r="B24" s="343"/>
      <c r="C24" s="354"/>
      <c r="D24" s="354"/>
      <c r="E24" s="354"/>
      <c r="F24" s="361"/>
      <c r="G24" s="199">
        <f>$E$23*G23</f>
        <v>653.03</v>
      </c>
      <c r="H24" s="199">
        <f>$E$23*H23</f>
        <v>0</v>
      </c>
      <c r="I24" s="199">
        <f>$E$23*I23</f>
        <v>0</v>
      </c>
      <c r="J24" s="199">
        <f>$E$23*J23</f>
        <v>0</v>
      </c>
      <c r="K24" s="200">
        <f>SUM(G24:J24)</f>
        <v>653.03</v>
      </c>
    </row>
    <row r="25" spans="1:11" s="191" customFormat="1" ht="15">
      <c r="A25" s="350" t="str">
        <f>'Planilha Orçam.'!A24</f>
        <v>6</v>
      </c>
      <c r="B25" s="352" t="str">
        <f>'Planilha Orçam.'!D24</f>
        <v>PAREDES E PAINÉIS</v>
      </c>
      <c r="C25" s="354" t="e">
        <f>'Planilha Orçam.'!#REF!</f>
        <v>#REF!</v>
      </c>
      <c r="D25" s="354" t="e">
        <f>'Planilha Orçam.'!#REF!</f>
        <v>#REF!</v>
      </c>
      <c r="E25" s="354">
        <f>'Planilha Orçam.'!J24</f>
        <v>16133.03</v>
      </c>
      <c r="F25" s="360">
        <f>ROUND(E25/$E$50,5)</f>
        <v>0.0459</v>
      </c>
      <c r="G25" s="198"/>
      <c r="H25" s="198">
        <v>0.5</v>
      </c>
      <c r="I25" s="198">
        <v>0.5</v>
      </c>
      <c r="J25" s="198"/>
      <c r="K25" s="198">
        <v>1</v>
      </c>
    </row>
    <row r="26" spans="1:11" s="191" customFormat="1" ht="15.75">
      <c r="A26" s="351"/>
      <c r="B26" s="353"/>
      <c r="C26" s="354"/>
      <c r="D26" s="354"/>
      <c r="E26" s="354"/>
      <c r="F26" s="361"/>
      <c r="G26" s="199">
        <f>$E$25*G25</f>
        <v>0</v>
      </c>
      <c r="H26" s="199">
        <v>8066.51</v>
      </c>
      <c r="I26" s="199">
        <f>$E$25*I25</f>
        <v>8066.52</v>
      </c>
      <c r="J26" s="199">
        <f>$E$25*J25</f>
        <v>0</v>
      </c>
      <c r="K26" s="200">
        <f>SUM(G26:J26)</f>
        <v>16133.03</v>
      </c>
    </row>
    <row r="27" spans="1:11" s="191" customFormat="1" ht="15">
      <c r="A27" s="350" t="str">
        <f>'Planilha Orçam.'!A28</f>
        <v>7</v>
      </c>
      <c r="B27" s="352" t="str">
        <f>'Planilha Orçam.'!D28</f>
        <v>REVESTIMENTO</v>
      </c>
      <c r="C27" s="354">
        <f>'Planilha Orçam.'!G1</f>
        <v>0</v>
      </c>
      <c r="D27" s="354">
        <f>'Planilha Orçam.'!H1</f>
        <v>0</v>
      </c>
      <c r="E27" s="354">
        <f>'Planilha Orçam.'!J28</f>
        <v>40597.23</v>
      </c>
      <c r="F27" s="360">
        <f>ROUND(E27/$E$50,5)</f>
        <v>0.1155</v>
      </c>
      <c r="G27" s="198"/>
      <c r="H27" s="198"/>
      <c r="I27" s="198">
        <v>1</v>
      </c>
      <c r="J27" s="198"/>
      <c r="K27" s="198">
        <v>1</v>
      </c>
    </row>
    <row r="28" spans="1:11" s="191" customFormat="1" ht="15.75">
      <c r="A28" s="351"/>
      <c r="B28" s="353"/>
      <c r="C28" s="354"/>
      <c r="D28" s="354"/>
      <c r="E28" s="354"/>
      <c r="F28" s="361"/>
      <c r="G28" s="199">
        <f>$E$27*G27</f>
        <v>0</v>
      </c>
      <c r="H28" s="199">
        <f>$E$27*H27</f>
        <v>0</v>
      </c>
      <c r="I28" s="199">
        <f>$E$27*I27</f>
        <v>40597.23</v>
      </c>
      <c r="J28" s="199">
        <f>$E$27*J27</f>
        <v>0</v>
      </c>
      <c r="K28" s="200">
        <f>SUM(G28:J28)</f>
        <v>40597.23</v>
      </c>
    </row>
    <row r="29" spans="1:11" s="191" customFormat="1" ht="15">
      <c r="A29" s="350" t="str">
        <f>'Planilha Orçam.'!A33</f>
        <v>8</v>
      </c>
      <c r="B29" s="352" t="str">
        <f>'Planilha Orçam.'!D33</f>
        <v>PISOS</v>
      </c>
      <c r="C29" s="354">
        <f>'Planilha Orçam.'!G2</f>
        <v>0</v>
      </c>
      <c r="D29" s="354">
        <f>'Planilha Orçam.'!H2</f>
        <v>0</v>
      </c>
      <c r="E29" s="354">
        <f>'Planilha Orçam.'!J33</f>
        <v>39613.8</v>
      </c>
      <c r="F29" s="360">
        <f>ROUND(E29/$E$50,5)</f>
        <v>0.1127</v>
      </c>
      <c r="G29" s="198"/>
      <c r="H29" s="198">
        <v>0.5</v>
      </c>
      <c r="I29" s="198">
        <v>0.5</v>
      </c>
      <c r="J29" s="198"/>
      <c r="K29" s="198">
        <v>1</v>
      </c>
    </row>
    <row r="30" spans="1:11" s="191" customFormat="1" ht="15.75">
      <c r="A30" s="351"/>
      <c r="B30" s="353"/>
      <c r="C30" s="354"/>
      <c r="D30" s="354"/>
      <c r="E30" s="354"/>
      <c r="F30" s="361"/>
      <c r="G30" s="199"/>
      <c r="H30" s="199">
        <f>$E$29*H29</f>
        <v>19806.9</v>
      </c>
      <c r="I30" s="199">
        <f>$E$29*I29</f>
        <v>19806.9</v>
      </c>
      <c r="J30" s="199">
        <f>$E$29*J29</f>
        <v>0</v>
      </c>
      <c r="K30" s="200">
        <f>SUM(G30:J30)</f>
        <v>39613.8</v>
      </c>
    </row>
    <row r="31" spans="1:11" s="191" customFormat="1" ht="15">
      <c r="A31" s="340" t="str">
        <f>'Planilha Orçam.'!A38</f>
        <v>9</v>
      </c>
      <c r="B31" s="342" t="str">
        <f>'Planilha Orçam.'!D38</f>
        <v>INSTALAÇÕES</v>
      </c>
      <c r="C31" s="354" t="e">
        <f>'Planilha Orçam.'!#REF!</f>
        <v>#REF!</v>
      </c>
      <c r="D31" s="354" t="e">
        <f>'Planilha Orçam.'!#REF!</f>
        <v>#REF!</v>
      </c>
      <c r="E31" s="354">
        <f>'Planilha Orçam.'!J38</f>
        <v>40404.39</v>
      </c>
      <c r="F31" s="360">
        <f>ROUND(E31/$E$50,5)</f>
        <v>0.1149</v>
      </c>
      <c r="G31" s="198"/>
      <c r="H31" s="198">
        <v>0.5</v>
      </c>
      <c r="I31" s="198">
        <v>0.5</v>
      </c>
      <c r="J31" s="198"/>
      <c r="K31" s="198">
        <v>1</v>
      </c>
    </row>
    <row r="32" spans="1:11" s="191" customFormat="1" ht="15.75">
      <c r="A32" s="341"/>
      <c r="B32" s="343"/>
      <c r="C32" s="354"/>
      <c r="D32" s="354"/>
      <c r="E32" s="354"/>
      <c r="F32" s="361"/>
      <c r="G32" s="199"/>
      <c r="H32" s="199">
        <v>20202.19</v>
      </c>
      <c r="I32" s="199">
        <f>$E$31*I31</f>
        <v>20202.2</v>
      </c>
      <c r="J32" s="199">
        <f>$E$31*J31</f>
        <v>0</v>
      </c>
      <c r="K32" s="200">
        <f>SUM(G32:J32)</f>
        <v>40404.39</v>
      </c>
    </row>
    <row r="33" spans="1:11" s="191" customFormat="1" ht="15">
      <c r="A33" s="340" t="str">
        <f>'Planilha Orçam.'!A60</f>
        <v>10</v>
      </c>
      <c r="B33" s="342" t="str">
        <f>'Planilha Orçam.'!D60</f>
        <v>FORRO</v>
      </c>
      <c r="C33" s="354">
        <f>'Planilha Orçam.'!G4</f>
        <v>0</v>
      </c>
      <c r="D33" s="354">
        <f>'Planilha Orçam.'!H4</f>
        <v>0</v>
      </c>
      <c r="E33" s="354">
        <f>'Planilha Orçam.'!J60</f>
        <v>14307.57</v>
      </c>
      <c r="F33" s="360">
        <f>ROUND(E33/$E$50,5)</f>
        <v>0.0407</v>
      </c>
      <c r="G33" s="198"/>
      <c r="H33" s="198"/>
      <c r="I33" s="198"/>
      <c r="J33" s="198">
        <v>1</v>
      </c>
      <c r="K33" s="198">
        <v>1</v>
      </c>
    </row>
    <row r="34" spans="1:11" s="191" customFormat="1" ht="15.75">
      <c r="A34" s="341"/>
      <c r="B34" s="343"/>
      <c r="C34" s="354"/>
      <c r="D34" s="354"/>
      <c r="E34" s="354"/>
      <c r="F34" s="361"/>
      <c r="G34" s="199">
        <f>$E$33*G33</f>
        <v>0</v>
      </c>
      <c r="H34" s="199">
        <f>$E$33*H33</f>
        <v>0</v>
      </c>
      <c r="I34" s="199">
        <f>$E$33*I33</f>
        <v>0</v>
      </c>
      <c r="J34" s="199">
        <f>$E$33*J33</f>
        <v>14307.57</v>
      </c>
      <c r="K34" s="200">
        <f>SUM(G34:J34)</f>
        <v>14307.57</v>
      </c>
    </row>
    <row r="35" spans="1:11" s="191" customFormat="1" ht="15">
      <c r="A35" s="340" t="str">
        <f>'Planilha Orçam.'!A63</f>
        <v>11</v>
      </c>
      <c r="B35" s="342" t="str">
        <f>'Planilha Orçam.'!D63</f>
        <v>ESQUADRIAS</v>
      </c>
      <c r="C35" s="354">
        <f>'Planilha Orçam.'!G6</f>
        <v>0</v>
      </c>
      <c r="D35" s="354">
        <f>'Planilha Orçam.'!H6</f>
        <v>0</v>
      </c>
      <c r="E35" s="354">
        <f>'Planilha Orçam.'!J63</f>
        <v>38297.62</v>
      </c>
      <c r="F35" s="360">
        <f>ROUND(E35/$E$50,5)</f>
        <v>0.1089</v>
      </c>
      <c r="G35" s="198"/>
      <c r="H35" s="198"/>
      <c r="I35" s="198"/>
      <c r="J35" s="198">
        <v>1</v>
      </c>
      <c r="K35" s="198">
        <v>1</v>
      </c>
    </row>
    <row r="36" spans="1:11" s="191" customFormat="1" ht="15.75">
      <c r="A36" s="341"/>
      <c r="B36" s="343"/>
      <c r="C36" s="354"/>
      <c r="D36" s="354"/>
      <c r="E36" s="354"/>
      <c r="F36" s="361"/>
      <c r="G36" s="199">
        <f>$E$35*G35</f>
        <v>0</v>
      </c>
      <c r="H36" s="199">
        <f>$E$35*H35</f>
        <v>0</v>
      </c>
      <c r="I36" s="199">
        <f>$E$35*I35</f>
        <v>0</v>
      </c>
      <c r="J36" s="199">
        <f>$E$35*J35</f>
        <v>38297.62</v>
      </c>
      <c r="K36" s="200">
        <f>SUM(G36:J36)</f>
        <v>38297.62</v>
      </c>
    </row>
    <row r="37" spans="1:11" s="191" customFormat="1" ht="15">
      <c r="A37" s="350" t="str">
        <f>'Planilha Orçam.'!A68</f>
        <v>12</v>
      </c>
      <c r="B37" s="352" t="str">
        <f>'Planilha Orçam.'!D68</f>
        <v>PINTURA</v>
      </c>
      <c r="C37" s="354">
        <f>'Planilha Orçam.'!G7</f>
        <v>0</v>
      </c>
      <c r="D37" s="354">
        <f>'Planilha Orçam.'!H7</f>
        <v>351582.94</v>
      </c>
      <c r="E37" s="354">
        <f>'Planilha Orçam.'!J68</f>
        <v>9845.5</v>
      </c>
      <c r="F37" s="360">
        <f>ROUND(E37/$E$50,5)</f>
        <v>0.028</v>
      </c>
      <c r="G37" s="198"/>
      <c r="H37" s="198"/>
      <c r="I37" s="198"/>
      <c r="J37" s="198">
        <v>1</v>
      </c>
      <c r="K37" s="198">
        <v>1</v>
      </c>
    </row>
    <row r="38" spans="1:11" s="191" customFormat="1" ht="15.75">
      <c r="A38" s="351"/>
      <c r="B38" s="353"/>
      <c r="C38" s="354"/>
      <c r="D38" s="354"/>
      <c r="E38" s="354"/>
      <c r="F38" s="361"/>
      <c r="G38" s="199">
        <f>$E$37*G37</f>
        <v>0</v>
      </c>
      <c r="H38" s="199">
        <f>$E$37*H37</f>
        <v>0</v>
      </c>
      <c r="I38" s="199">
        <f>$E$37*I37</f>
        <v>0</v>
      </c>
      <c r="J38" s="199">
        <f>$E$37*J37</f>
        <v>9845.5</v>
      </c>
      <c r="K38" s="200">
        <f>SUM(G38:J38)</f>
        <v>9845.5</v>
      </c>
    </row>
    <row r="39" spans="1:11" s="191" customFormat="1" ht="12.75" customHeight="1">
      <c r="A39" s="350" t="str">
        <f>'Planilha Orçam.'!A71</f>
        <v>13</v>
      </c>
      <c r="B39" s="352" t="str">
        <f>'Planilha Orçam.'!D71</f>
        <v>LOUÇAS E METAIS</v>
      </c>
      <c r="C39" s="354">
        <f>'Planilha Orçam.'!G44</f>
        <v>200.47</v>
      </c>
      <c r="D39" s="354">
        <f>'Planilha Orçam.'!H44</f>
        <v>0.29</v>
      </c>
      <c r="E39" s="354">
        <f>'Planilha Orçam.'!J71</f>
        <v>4545.61</v>
      </c>
      <c r="F39" s="360">
        <f>ROUND(E39/$E$50,5)</f>
        <v>0.0129</v>
      </c>
      <c r="G39" s="198"/>
      <c r="H39" s="198"/>
      <c r="I39" s="198"/>
      <c r="J39" s="198">
        <v>1</v>
      </c>
      <c r="K39" s="198">
        <v>1</v>
      </c>
    </row>
    <row r="40" spans="1:11" s="191" customFormat="1" ht="13.5" customHeight="1">
      <c r="A40" s="351"/>
      <c r="B40" s="353"/>
      <c r="C40" s="354"/>
      <c r="D40" s="354"/>
      <c r="E40" s="354"/>
      <c r="F40" s="361"/>
      <c r="G40" s="199">
        <f>$E$39*G39</f>
        <v>0</v>
      </c>
      <c r="H40" s="199">
        <f>$E$39*H39</f>
        <v>0</v>
      </c>
      <c r="I40" s="199">
        <f>$E$39*I39</f>
        <v>0</v>
      </c>
      <c r="J40" s="199">
        <f>$E$39*J39</f>
        <v>4545.61</v>
      </c>
      <c r="K40" s="200">
        <f>SUM(G40:J40)</f>
        <v>4545.61</v>
      </c>
    </row>
    <row r="41" spans="1:11" s="191" customFormat="1" ht="12.75" customHeight="1">
      <c r="A41" s="350" t="str">
        <f>'Planilha Orçam.'!A76</f>
        <v>14</v>
      </c>
      <c r="B41" s="352" t="str">
        <f>'Planilha Orçam.'!D76</f>
        <v>COBERTURA</v>
      </c>
      <c r="C41" s="354">
        <f>'Planilha Orçam.'!G45</f>
        <v>510.75</v>
      </c>
      <c r="D41" s="354">
        <f>'Planilha Orçam.'!H45</f>
        <v>0.29</v>
      </c>
      <c r="E41" s="354">
        <f>'Planilha Orçam.'!J76</f>
        <v>32029.11</v>
      </c>
      <c r="F41" s="360">
        <f>ROUND(E41/$E$50,5)</f>
        <v>0.0911</v>
      </c>
      <c r="G41" s="198"/>
      <c r="H41" s="198"/>
      <c r="I41" s="198">
        <v>1</v>
      </c>
      <c r="J41" s="198"/>
      <c r="K41" s="198">
        <v>1</v>
      </c>
    </row>
    <row r="42" spans="1:11" s="191" customFormat="1" ht="15.75">
      <c r="A42" s="351"/>
      <c r="B42" s="353"/>
      <c r="C42" s="354"/>
      <c r="D42" s="354"/>
      <c r="E42" s="354"/>
      <c r="F42" s="361"/>
      <c r="G42" s="199">
        <f>$E$41*G41</f>
        <v>0</v>
      </c>
      <c r="H42" s="199">
        <f>$E$41*H41</f>
        <v>0</v>
      </c>
      <c r="I42" s="199">
        <f>$E$41*I41</f>
        <v>32029.11</v>
      </c>
      <c r="J42" s="199">
        <f>$E$41*J41</f>
        <v>0</v>
      </c>
      <c r="K42" s="200">
        <f>SUM(G42:J42)</f>
        <v>32029.11</v>
      </c>
    </row>
    <row r="43" spans="1:11" s="191" customFormat="1" ht="12.75" customHeight="1">
      <c r="A43" s="340" t="str">
        <f>'Planilha Orçam.'!A83</f>
        <v>15</v>
      </c>
      <c r="B43" s="342" t="str">
        <f>'Planilha Orçam.'!D83</f>
        <v>COMBATE A INCENDIO</v>
      </c>
      <c r="C43" s="354">
        <f>'Planilha Orçam.'!G47</f>
        <v>9.39</v>
      </c>
      <c r="D43" s="354">
        <f>'Planilha Orçam.'!H47</f>
        <v>0.29</v>
      </c>
      <c r="E43" s="354">
        <f>'Planilha Orçam.'!J83</f>
        <v>1162.44</v>
      </c>
      <c r="F43" s="360">
        <f>ROUND(E43/$E$50,5)</f>
        <v>0.0033</v>
      </c>
      <c r="G43" s="198"/>
      <c r="H43" s="198"/>
      <c r="I43" s="198"/>
      <c r="J43" s="198">
        <v>1</v>
      </c>
      <c r="K43" s="198">
        <v>1</v>
      </c>
    </row>
    <row r="44" spans="1:11" s="191" customFormat="1" ht="15.75">
      <c r="A44" s="341"/>
      <c r="B44" s="343"/>
      <c r="C44" s="354"/>
      <c r="D44" s="354"/>
      <c r="E44" s="354"/>
      <c r="F44" s="361"/>
      <c r="G44" s="199">
        <f>$E$43*G43</f>
        <v>0</v>
      </c>
      <c r="H44" s="199">
        <f>$E$43*H43</f>
        <v>0</v>
      </c>
      <c r="I44" s="199">
        <f>$E$43*I43</f>
        <v>0</v>
      </c>
      <c r="J44" s="199">
        <f>$E$43*J43</f>
        <v>1162.44</v>
      </c>
      <c r="K44" s="200">
        <f>SUM(G44:J44)</f>
        <v>1162.44</v>
      </c>
    </row>
    <row r="45" spans="1:11" s="191" customFormat="1" ht="12.75" customHeight="1">
      <c r="A45" s="340" t="str">
        <f>'Planilha Orçam.'!A86</f>
        <v>16</v>
      </c>
      <c r="B45" s="342" t="str">
        <f>'Planilha Orçam.'!D86</f>
        <v>DIVERSOS</v>
      </c>
      <c r="C45" s="354">
        <f>'Planilha Orçam.'!G48</f>
        <v>11.04</v>
      </c>
      <c r="D45" s="354">
        <f>'Planilha Orçam.'!H48</f>
        <v>0.29</v>
      </c>
      <c r="E45" s="354">
        <f>'Planilha Orçam.'!J86</f>
        <v>4016.53</v>
      </c>
      <c r="F45" s="360">
        <f>ROUND(E45/$E$50,5)</f>
        <v>0.0114</v>
      </c>
      <c r="G45" s="198"/>
      <c r="H45" s="198"/>
      <c r="I45" s="198"/>
      <c r="J45" s="198">
        <v>1</v>
      </c>
      <c r="K45" s="198">
        <v>1</v>
      </c>
    </row>
    <row r="46" spans="1:11" s="191" customFormat="1" ht="15.75">
      <c r="A46" s="341"/>
      <c r="B46" s="343"/>
      <c r="C46" s="354"/>
      <c r="D46" s="354"/>
      <c r="E46" s="354"/>
      <c r="F46" s="361"/>
      <c r="G46" s="199">
        <f>$E$45*G45</f>
        <v>0</v>
      </c>
      <c r="H46" s="199">
        <f>$E$45*H45</f>
        <v>0</v>
      </c>
      <c r="I46" s="199">
        <f>$E$45*I45</f>
        <v>0</v>
      </c>
      <c r="J46" s="199">
        <f>$E$45*J45</f>
        <v>4016.53</v>
      </c>
      <c r="K46" s="200">
        <f>SUM(G46:J46)</f>
        <v>4016.53</v>
      </c>
    </row>
    <row r="47" spans="1:11" s="191" customFormat="1" ht="12.75" customHeight="1">
      <c r="A47" s="340" t="str">
        <f>'Planilha Orçam.'!A90</f>
        <v>17</v>
      </c>
      <c r="B47" s="342" t="str">
        <f>'Planilha Orçam.'!D90</f>
        <v>OUTROS SERVIÇOS</v>
      </c>
      <c r="C47" s="354">
        <f>'Planilha Orçam.'!G50</f>
        <v>82.88</v>
      </c>
      <c r="D47" s="354">
        <f>'Planilha Orçam.'!H50</f>
        <v>0.29</v>
      </c>
      <c r="E47" s="354">
        <f>'Planilha Orçam.'!J90</f>
        <v>73404.8</v>
      </c>
      <c r="F47" s="360">
        <f>ROUND(E47/$E$50,5)</f>
        <v>0.2088</v>
      </c>
      <c r="G47" s="198"/>
      <c r="H47" s="198"/>
      <c r="I47" s="198"/>
      <c r="J47" s="198">
        <v>1</v>
      </c>
      <c r="K47" s="198">
        <v>1</v>
      </c>
    </row>
    <row r="48" spans="1:11" s="191" customFormat="1" ht="18.75" customHeight="1">
      <c r="A48" s="341"/>
      <c r="B48" s="343"/>
      <c r="C48" s="354"/>
      <c r="D48" s="354"/>
      <c r="E48" s="354"/>
      <c r="F48" s="361"/>
      <c r="G48" s="199">
        <f>$E$47*G47</f>
        <v>0</v>
      </c>
      <c r="H48" s="199">
        <f>$E$47*H47</f>
        <v>0</v>
      </c>
      <c r="I48" s="199">
        <f>$E$47*I47</f>
        <v>0</v>
      </c>
      <c r="J48" s="199">
        <f>$E$47*J47</f>
        <v>73404.8</v>
      </c>
      <c r="K48" s="200">
        <f>SUM(G48:J48)</f>
        <v>73404.8</v>
      </c>
    </row>
    <row r="49" spans="1:11" ht="15.75">
      <c r="A49" s="357"/>
      <c r="B49" s="358"/>
      <c r="C49" s="358"/>
      <c r="D49" s="358"/>
      <c r="E49" s="358"/>
      <c r="F49" s="358"/>
      <c r="G49" s="358"/>
      <c r="H49" s="358"/>
      <c r="I49" s="358"/>
      <c r="J49" s="358"/>
      <c r="K49" s="359"/>
    </row>
    <row r="50" spans="1:11" ht="15.75">
      <c r="A50" s="362" t="s">
        <v>169</v>
      </c>
      <c r="B50" s="363"/>
      <c r="C50" s="202"/>
      <c r="D50" s="202"/>
      <c r="E50" s="263">
        <f>SUM(E15:E48)</f>
        <v>351582.94</v>
      </c>
      <c r="F50" s="262">
        <f>SUM(F15:F48)</f>
        <v>1</v>
      </c>
      <c r="G50" s="263">
        <f>SUM(G40,G42,G44,G46,G48,G38,G36,G34,G32,G30,G28,G26,G24,G22,G20,G18,G16)</f>
        <v>29420.19</v>
      </c>
      <c r="H50" s="263">
        <f>SUM(H40,H42,H44,H46,H48,H38,H36,H34,H32,H30,H28,H26,H24,H22,H20,H18,H16)</f>
        <v>55880.72</v>
      </c>
      <c r="I50" s="263">
        <f>SUM(I40,I42,I44,I46,I48,I38,I36,I34,I32,I30,I28,I26,I24,I22,I20,I18,I16)</f>
        <v>120701.96</v>
      </c>
      <c r="J50" s="263">
        <f>SUM(J40,J42,J44,J46,J48,J38,J36,J34,J32,J30,J28,J26,J24,J22,J20,J18,J16)</f>
        <v>145580.07</v>
      </c>
      <c r="K50" s="263">
        <f>SUM(K40,K42,K44,K46,K48,K38,K36,K34,K32,K30,K28,K26,K24,K22,K20,K18,K16)</f>
        <v>351582.94</v>
      </c>
    </row>
    <row r="51" spans="1:11" ht="15.75">
      <c r="A51" s="362" t="s">
        <v>170</v>
      </c>
      <c r="B51" s="363"/>
      <c r="C51" s="202"/>
      <c r="D51" s="202"/>
      <c r="E51" s="204"/>
      <c r="F51" s="205" t="s">
        <v>56</v>
      </c>
      <c r="G51" s="270">
        <f>G50</f>
        <v>29420.19</v>
      </c>
      <c r="H51" s="270">
        <f>G51+H50</f>
        <v>85300.91</v>
      </c>
      <c r="I51" s="270">
        <f>H51+I50</f>
        <v>206002.87</v>
      </c>
      <c r="J51" s="270">
        <f>I51+J50</f>
        <v>351582.94</v>
      </c>
      <c r="K51" s="203" t="s">
        <v>56</v>
      </c>
    </row>
    <row r="52" spans="1:11" ht="15.75">
      <c r="A52" s="362" t="s">
        <v>171</v>
      </c>
      <c r="B52" s="363"/>
      <c r="C52" s="202"/>
      <c r="D52" s="202"/>
      <c r="E52" s="204"/>
      <c r="F52" s="206" t="s">
        <v>56</v>
      </c>
      <c r="G52" s="207">
        <f>G50/E50*100%</f>
        <v>0.0837</v>
      </c>
      <c r="H52" s="208">
        <f>H50/E50*100%</f>
        <v>0.1589</v>
      </c>
      <c r="I52" s="208">
        <f>I50/E50*100%</f>
        <v>0.3433</v>
      </c>
      <c r="J52" s="208">
        <f>J50/E50*100%</f>
        <v>0.4141</v>
      </c>
      <c r="K52" s="209" t="s">
        <v>56</v>
      </c>
    </row>
    <row r="53" spans="1:11" ht="15.75">
      <c r="A53" s="362" t="s">
        <v>172</v>
      </c>
      <c r="B53" s="363"/>
      <c r="C53" s="202"/>
      <c r="D53" s="202"/>
      <c r="E53" s="204"/>
      <c r="F53" s="206" t="s">
        <v>56</v>
      </c>
      <c r="G53" s="208">
        <f>G52</f>
        <v>0.0837</v>
      </c>
      <c r="H53" s="208">
        <f>H51/E50*100%</f>
        <v>0.2426</v>
      </c>
      <c r="I53" s="208">
        <f>I51/E50*100%</f>
        <v>0.5859</v>
      </c>
      <c r="J53" s="208">
        <f>J51/E50*100%</f>
        <v>1</v>
      </c>
      <c r="K53" s="209" t="s">
        <v>56</v>
      </c>
    </row>
    <row r="54" spans="1:11" ht="15">
      <c r="A54" s="144"/>
      <c r="B54" s="210"/>
      <c r="C54" s="211"/>
      <c r="D54" s="211"/>
      <c r="E54" s="148"/>
      <c r="F54" s="146"/>
      <c r="G54" s="146"/>
      <c r="H54" s="146"/>
      <c r="I54" s="146"/>
      <c r="J54" s="146"/>
      <c r="K54" s="144"/>
    </row>
    <row r="55" spans="1:11" ht="15">
      <c r="A55" s="212" t="s">
        <v>1011</v>
      </c>
      <c r="B55" s="213"/>
      <c r="C55" s="211"/>
      <c r="D55" s="211"/>
      <c r="E55" s="148"/>
      <c r="F55" s="148"/>
      <c r="G55" s="146"/>
      <c r="H55" s="148"/>
      <c r="I55" s="148"/>
      <c r="J55" s="148"/>
      <c r="K55" s="144"/>
    </row>
    <row r="56" spans="1:11" ht="14.25">
      <c r="A56" s="214"/>
      <c r="B56" s="215"/>
      <c r="C56" s="216"/>
      <c r="D56" s="216"/>
      <c r="E56" s="217"/>
      <c r="F56" s="217"/>
      <c r="G56" s="48"/>
      <c r="H56" s="217"/>
      <c r="I56" s="217"/>
      <c r="J56" s="217"/>
      <c r="K56" s="89"/>
    </row>
    <row r="57" spans="1:11" ht="14.25">
      <c r="A57" s="356" t="s">
        <v>165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6"/>
    </row>
    <row r="58" spans="1:11" ht="15">
      <c r="A58" s="355" t="s">
        <v>166</v>
      </c>
      <c r="B58" s="355"/>
      <c r="C58" s="355"/>
      <c r="D58" s="355"/>
      <c r="E58" s="355"/>
      <c r="F58" s="355"/>
      <c r="G58" s="355"/>
      <c r="H58" s="355"/>
      <c r="I58" s="355"/>
      <c r="J58" s="355"/>
      <c r="K58" s="355"/>
    </row>
    <row r="59" spans="1:11" ht="14.25">
      <c r="A59" s="356" t="s">
        <v>167</v>
      </c>
      <c r="B59" s="356"/>
      <c r="C59" s="356"/>
      <c r="D59" s="356"/>
      <c r="E59" s="356"/>
      <c r="F59" s="356"/>
      <c r="G59" s="356"/>
      <c r="H59" s="356"/>
      <c r="I59" s="356"/>
      <c r="J59" s="356"/>
      <c r="K59" s="356"/>
    </row>
    <row r="60" spans="1:11" ht="12.75">
      <c r="A60" s="88"/>
      <c r="B60" s="218"/>
      <c r="C60" s="219"/>
      <c r="D60" s="219"/>
      <c r="E60" s="220"/>
      <c r="F60" s="221"/>
      <c r="G60" s="220"/>
      <c r="H60" s="220"/>
      <c r="I60" s="220"/>
      <c r="J60" s="220"/>
      <c r="K60" s="222"/>
    </row>
    <row r="61" spans="2:6" ht="12.75">
      <c r="B61" s="218"/>
      <c r="C61" s="221"/>
      <c r="D61" s="221"/>
      <c r="E61" s="221"/>
      <c r="F61" s="221"/>
    </row>
    <row r="62" spans="2:6" ht="12.75">
      <c r="B62" s="218"/>
      <c r="C62" s="221"/>
      <c r="D62" s="221"/>
      <c r="E62" s="221"/>
      <c r="F62" s="221"/>
    </row>
    <row r="63" spans="2:6" ht="12.75">
      <c r="B63" s="218"/>
      <c r="C63" s="221"/>
      <c r="D63" s="221"/>
      <c r="E63" s="221"/>
      <c r="F63" s="221"/>
    </row>
    <row r="64" spans="2:6" ht="12.75">
      <c r="B64" s="218"/>
      <c r="C64" s="221"/>
      <c r="D64" s="221"/>
      <c r="E64" s="221"/>
      <c r="F64" s="221"/>
    </row>
    <row r="65" spans="2:6" ht="12.75">
      <c r="B65" s="218"/>
      <c r="C65" s="221"/>
      <c r="D65" s="221"/>
      <c r="E65" s="221"/>
      <c r="F65" s="221"/>
    </row>
    <row r="66" spans="2:6" ht="12.75">
      <c r="B66" s="218"/>
      <c r="C66" s="221"/>
      <c r="D66" s="221"/>
      <c r="E66" s="221"/>
      <c r="F66" s="221"/>
    </row>
    <row r="67" spans="2:6" ht="12.75">
      <c r="B67" s="218"/>
      <c r="C67" s="221"/>
      <c r="D67" s="221"/>
      <c r="E67" s="221"/>
      <c r="F67" s="221"/>
    </row>
    <row r="68" spans="2:6" ht="12.75">
      <c r="B68" s="218"/>
      <c r="C68" s="221"/>
      <c r="D68" s="221"/>
      <c r="E68" s="221"/>
      <c r="F68" s="221"/>
    </row>
    <row r="69" spans="2:6" ht="12.75">
      <c r="B69" s="218"/>
      <c r="C69" s="221"/>
      <c r="D69" s="221"/>
      <c r="E69" s="221"/>
      <c r="F69" s="221"/>
    </row>
    <row r="70" spans="2:6" ht="12.75">
      <c r="B70" s="218"/>
      <c r="C70" s="221"/>
      <c r="D70" s="221"/>
      <c r="E70" s="221"/>
      <c r="F70" s="221"/>
    </row>
    <row r="71" spans="2:6" ht="12.75">
      <c r="B71" s="218"/>
      <c r="C71" s="221"/>
      <c r="D71" s="221"/>
      <c r="E71" s="221"/>
      <c r="F71" s="221"/>
    </row>
    <row r="72" spans="2:6" ht="12.75">
      <c r="B72" s="218"/>
      <c r="C72" s="221"/>
      <c r="D72" s="221"/>
      <c r="E72" s="221"/>
      <c r="F72" s="221"/>
    </row>
    <row r="73" spans="2:6" ht="12.75">
      <c r="B73" s="218"/>
      <c r="C73" s="221"/>
      <c r="D73" s="221"/>
      <c r="E73" s="221"/>
      <c r="F73" s="221"/>
    </row>
    <row r="74" spans="2:6" ht="12.75">
      <c r="B74" s="218"/>
      <c r="C74" s="221"/>
      <c r="D74" s="221"/>
      <c r="E74" s="221"/>
      <c r="F74" s="221"/>
    </row>
    <row r="75" spans="2:6" ht="12.75">
      <c r="B75" s="218"/>
      <c r="C75" s="221"/>
      <c r="D75" s="221"/>
      <c r="E75" s="221"/>
      <c r="F75" s="221"/>
    </row>
    <row r="76" spans="2:6" ht="12.75">
      <c r="B76" s="218"/>
      <c r="C76" s="221"/>
      <c r="D76" s="221"/>
      <c r="E76" s="221"/>
      <c r="F76" s="221"/>
    </row>
  </sheetData>
  <sheetProtection/>
  <mergeCells count="127"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F13:F14"/>
    <mergeCell ref="A6:K6"/>
    <mergeCell ref="A4:K4"/>
    <mergeCell ref="A7:E7"/>
    <mergeCell ref="F7:K7"/>
    <mergeCell ref="A8:E8"/>
    <mergeCell ref="F8:G8"/>
    <mergeCell ref="H8:K8"/>
    <mergeCell ref="A9:E9"/>
    <mergeCell ref="F9:K9"/>
    <mergeCell ref="E43:E44"/>
    <mergeCell ref="C45:C46"/>
    <mergeCell ref="D45:D46"/>
    <mergeCell ref="E45:E46"/>
    <mergeCell ref="A13:A14"/>
    <mergeCell ref="B13:B14"/>
    <mergeCell ref="E13:E14"/>
    <mergeCell ref="A15:A16"/>
    <mergeCell ref="B15:B16"/>
    <mergeCell ref="C15:C16"/>
    <mergeCell ref="A52:B52"/>
    <mergeCell ref="A53:B53"/>
    <mergeCell ref="A47:A48"/>
    <mergeCell ref="B47:B48"/>
    <mergeCell ref="F39:F40"/>
    <mergeCell ref="F41:F42"/>
    <mergeCell ref="F43:F44"/>
    <mergeCell ref="F45:F46"/>
    <mergeCell ref="C43:C44"/>
    <mergeCell ref="D43:D44"/>
    <mergeCell ref="A58:K58"/>
    <mergeCell ref="A59:K59"/>
    <mergeCell ref="A49:K49"/>
    <mergeCell ref="A57:K57"/>
    <mergeCell ref="C47:C48"/>
    <mergeCell ref="D47:D48"/>
    <mergeCell ref="E47:E48"/>
    <mergeCell ref="F47:F48"/>
    <mergeCell ref="A50:B50"/>
    <mergeCell ref="A51:B51"/>
    <mergeCell ref="A41:A42"/>
    <mergeCell ref="B41:B42"/>
    <mergeCell ref="E39:E40"/>
    <mergeCell ref="C41:C42"/>
    <mergeCell ref="D41:D42"/>
    <mergeCell ref="E41:E42"/>
    <mergeCell ref="C39:C40"/>
    <mergeCell ref="D39:D40"/>
    <mergeCell ref="A45:A46"/>
    <mergeCell ref="B45:B46"/>
    <mergeCell ref="A43:A44"/>
    <mergeCell ref="B43:B44"/>
    <mergeCell ref="A1:K3"/>
    <mergeCell ref="A5:K5"/>
    <mergeCell ref="B10:K10"/>
    <mergeCell ref="A11:K12"/>
    <mergeCell ref="A39:A40"/>
    <mergeCell ref="B39:B40"/>
  </mergeCells>
  <printOptions/>
  <pageMargins left="0.3937007874015748" right="0.15748031496062992" top="1.1811023622047245" bottom="0.5118110236220472" header="0.15748031496062992" footer="0.15748031496062992"/>
  <pageSetup fitToHeight="0" fitToWidth="1" horizontalDpi="600" verticalDpi="600" orientation="portrait" paperSize="9" scale="57" r:id="rId2"/>
  <headerFooter>
    <oddHeader>&amp;C&amp;G
WT ENGENHARIA &amp; CONSULTORIA LTDA - ME
CNPJ: 17.243.727/0001 - 00 ; Insc. Est. 15.392.684-8; E-mail: eng.wendell@hotmail.com</oddHeader>
    <oddFooter>&amp;CWT ENGENHARIA &amp; CONSULTORIA LTDA - ME
Avenida Maranhão, Nº447 – Bela Vista - CEP:  68.180-410 - Itaituba–PA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2"/>
  <sheetViews>
    <sheetView tabSelected="1" view="pageBreakPreview" zoomScaleNormal="85" zoomScaleSheetLayoutView="100" zoomScalePageLayoutView="70" workbookViewId="0" topLeftCell="A1">
      <selection activeCell="A3" sqref="A3:D3"/>
    </sheetView>
  </sheetViews>
  <sheetFormatPr defaultColWidth="11.8515625" defaultRowHeight="12.75"/>
  <cols>
    <col min="1" max="1" width="13.57421875" style="293" customWidth="1"/>
    <col min="2" max="2" width="50.140625" style="294" customWidth="1"/>
    <col min="3" max="3" width="11.8515625" style="295" customWidth="1"/>
    <col min="4" max="4" width="8.7109375" style="276" customWidth="1"/>
    <col min="5" max="5" width="20.140625" style="276" customWidth="1"/>
    <col min="6" max="6" width="22.7109375" style="296" customWidth="1"/>
    <col min="7" max="7" width="15.7109375" style="287" customWidth="1"/>
    <col min="8" max="16384" width="11.8515625" style="276" customWidth="1"/>
  </cols>
  <sheetData>
    <row r="1" spans="1:7" ht="15.75">
      <c r="A1" s="314" t="s">
        <v>243</v>
      </c>
      <c r="B1" s="315"/>
      <c r="C1" s="315"/>
      <c r="D1" s="315"/>
      <c r="E1" s="315" t="s">
        <v>297</v>
      </c>
      <c r="F1" s="315"/>
      <c r="G1" s="316"/>
    </row>
    <row r="2" spans="1:7" ht="31.5">
      <c r="A2" s="312" t="s">
        <v>295</v>
      </c>
      <c r="B2" s="313"/>
      <c r="C2" s="313"/>
      <c r="D2" s="313"/>
      <c r="E2" s="188" t="s">
        <v>262</v>
      </c>
      <c r="F2" s="317">
        <f>'Planilha Orçam.'!J95</f>
        <v>351582.94</v>
      </c>
      <c r="G2" s="390"/>
    </row>
    <row r="3" spans="1:7" ht="15.75">
      <c r="A3" s="309" t="s">
        <v>296</v>
      </c>
      <c r="B3" s="307"/>
      <c r="C3" s="307"/>
      <c r="D3" s="307"/>
      <c r="E3" s="307" t="s">
        <v>298</v>
      </c>
      <c r="F3" s="307"/>
      <c r="G3" s="308"/>
    </row>
    <row r="4" spans="1:7" ht="15">
      <c r="A4" s="277"/>
      <c r="B4" s="278"/>
      <c r="C4" s="144"/>
      <c r="D4" s="279"/>
      <c r="E4" s="279"/>
      <c r="F4" s="280"/>
      <c r="G4" s="281"/>
    </row>
    <row r="5" spans="1:7" ht="15.75">
      <c r="A5" s="384" t="s">
        <v>1013</v>
      </c>
      <c r="B5" s="385"/>
      <c r="C5" s="385"/>
      <c r="D5" s="385"/>
      <c r="E5" s="385"/>
      <c r="F5" s="385"/>
      <c r="G5" s="386"/>
    </row>
    <row r="6" spans="1:7" ht="15.75">
      <c r="A6" s="282"/>
      <c r="B6" s="283"/>
      <c r="C6" s="283"/>
      <c r="D6" s="279"/>
      <c r="E6" s="279"/>
      <c r="F6" s="284"/>
      <c r="G6" s="285"/>
    </row>
    <row r="7" spans="1:7" ht="15.75">
      <c r="A7" s="347" t="s">
        <v>294</v>
      </c>
      <c r="B7" s="348"/>
      <c r="C7" s="348"/>
      <c r="D7" s="348"/>
      <c r="E7" s="348"/>
      <c r="F7" s="348"/>
      <c r="G7" s="349"/>
    </row>
    <row r="8" spans="1:6" ht="15.75">
      <c r="A8" s="186"/>
      <c r="B8" s="186"/>
      <c r="C8" s="186"/>
      <c r="D8" s="186"/>
      <c r="E8" s="186"/>
      <c r="F8" s="286"/>
    </row>
    <row r="9" spans="1:7" s="238" customFormat="1" ht="15.75">
      <c r="A9" s="382" t="s">
        <v>546</v>
      </c>
      <c r="B9" s="383"/>
      <c r="C9" s="383"/>
      <c r="D9" s="383"/>
      <c r="E9" s="383"/>
      <c r="F9" s="383"/>
      <c r="G9" s="383"/>
    </row>
    <row r="10" spans="1:7" s="238" customFormat="1" ht="15.75">
      <c r="A10" s="376" t="s">
        <v>547</v>
      </c>
      <c r="B10" s="377"/>
      <c r="C10" s="253" t="s">
        <v>548</v>
      </c>
      <c r="D10" s="253" t="s">
        <v>549</v>
      </c>
      <c r="E10" s="253" t="s">
        <v>550</v>
      </c>
      <c r="F10" s="271" t="s">
        <v>551</v>
      </c>
      <c r="G10" s="271" t="s">
        <v>552</v>
      </c>
    </row>
    <row r="11" spans="1:7" s="238" customFormat="1" ht="30">
      <c r="A11" s="254" t="s">
        <v>553</v>
      </c>
      <c r="B11" s="255" t="s">
        <v>554</v>
      </c>
      <c r="C11" s="254" t="s">
        <v>316</v>
      </c>
      <c r="D11" s="254" t="s">
        <v>555</v>
      </c>
      <c r="E11" s="256">
        <v>0.4</v>
      </c>
      <c r="F11" s="272">
        <v>7.03</v>
      </c>
      <c r="G11" s="272">
        <v>2.81</v>
      </c>
    </row>
    <row r="12" spans="1:7" s="238" customFormat="1" ht="30">
      <c r="A12" s="254" t="s">
        <v>556</v>
      </c>
      <c r="B12" s="255" t="s">
        <v>557</v>
      </c>
      <c r="C12" s="254" t="s">
        <v>316</v>
      </c>
      <c r="D12" s="254" t="s">
        <v>555</v>
      </c>
      <c r="E12" s="256">
        <v>0.4</v>
      </c>
      <c r="F12" s="272">
        <v>8.8</v>
      </c>
      <c r="G12" s="272">
        <v>3.52</v>
      </c>
    </row>
    <row r="13" spans="1:7" s="238" customFormat="1" ht="15.75">
      <c r="A13" s="257"/>
      <c r="B13" s="257"/>
      <c r="C13" s="257"/>
      <c r="D13" s="257"/>
      <c r="E13" s="380" t="s">
        <v>558</v>
      </c>
      <c r="F13" s="381"/>
      <c r="G13" s="273">
        <v>6.33</v>
      </c>
    </row>
    <row r="14" spans="1:7" s="238" customFormat="1" ht="15.75">
      <c r="A14" s="376" t="s">
        <v>559</v>
      </c>
      <c r="B14" s="377"/>
      <c r="C14" s="253" t="s">
        <v>548</v>
      </c>
      <c r="D14" s="253" t="s">
        <v>549</v>
      </c>
      <c r="E14" s="253" t="s">
        <v>550</v>
      </c>
      <c r="F14" s="271" t="s">
        <v>551</v>
      </c>
      <c r="G14" s="271" t="s">
        <v>552</v>
      </c>
    </row>
    <row r="15" spans="1:7" s="238" customFormat="1" ht="15">
      <c r="A15" s="254" t="s">
        <v>560</v>
      </c>
      <c r="B15" s="255" t="s">
        <v>561</v>
      </c>
      <c r="C15" s="254" t="s">
        <v>316</v>
      </c>
      <c r="D15" s="254" t="s">
        <v>562</v>
      </c>
      <c r="E15" s="256">
        <v>0.41</v>
      </c>
      <c r="F15" s="272">
        <v>130.67</v>
      </c>
      <c r="G15" s="272">
        <v>53.57</v>
      </c>
    </row>
    <row r="16" spans="1:7" s="238" customFormat="1" ht="15">
      <c r="A16" s="254" t="s">
        <v>563</v>
      </c>
      <c r="B16" s="255" t="s">
        <v>564</v>
      </c>
      <c r="C16" s="254" t="s">
        <v>316</v>
      </c>
      <c r="D16" s="254" t="s">
        <v>319</v>
      </c>
      <c r="E16" s="256">
        <v>1</v>
      </c>
      <c r="F16" s="272">
        <v>95.15</v>
      </c>
      <c r="G16" s="272">
        <v>95.15</v>
      </c>
    </row>
    <row r="17" spans="1:7" s="238" customFormat="1" ht="15">
      <c r="A17" s="254" t="s">
        <v>565</v>
      </c>
      <c r="B17" s="255" t="s">
        <v>566</v>
      </c>
      <c r="C17" s="254" t="s">
        <v>316</v>
      </c>
      <c r="D17" s="254" t="s">
        <v>504</v>
      </c>
      <c r="E17" s="256">
        <v>0.1</v>
      </c>
      <c r="F17" s="272">
        <v>11.25</v>
      </c>
      <c r="G17" s="272">
        <v>1.13</v>
      </c>
    </row>
    <row r="18" spans="1:7" s="238" customFormat="1" ht="15.75">
      <c r="A18" s="257"/>
      <c r="B18" s="257"/>
      <c r="C18" s="257"/>
      <c r="D18" s="257"/>
      <c r="E18" s="380" t="s">
        <v>567</v>
      </c>
      <c r="F18" s="381"/>
      <c r="G18" s="273">
        <v>149.85</v>
      </c>
    </row>
    <row r="19" spans="1:7" s="238" customFormat="1" ht="15.75">
      <c r="A19" s="257"/>
      <c r="B19" s="257"/>
      <c r="C19" s="257"/>
      <c r="D19" s="257"/>
      <c r="E19" s="378" t="s">
        <v>568</v>
      </c>
      <c r="F19" s="379"/>
      <c r="G19" s="274">
        <v>156.18</v>
      </c>
    </row>
    <row r="20" spans="1:7" s="238" customFormat="1" ht="15.75">
      <c r="A20" s="257"/>
      <c r="B20" s="257"/>
      <c r="C20" s="257"/>
      <c r="D20" s="257"/>
      <c r="E20" s="378" t="s">
        <v>569</v>
      </c>
      <c r="F20" s="379"/>
      <c r="G20" s="274">
        <v>5.65</v>
      </c>
    </row>
    <row r="21" spans="1:7" s="238" customFormat="1" ht="15.75">
      <c r="A21" s="257"/>
      <c r="B21" s="257"/>
      <c r="C21" s="257"/>
      <c r="D21" s="257"/>
      <c r="E21" s="378" t="s">
        <v>570</v>
      </c>
      <c r="F21" s="379"/>
      <c r="G21" s="274">
        <v>161.83</v>
      </c>
    </row>
    <row r="22" spans="1:7" s="238" customFormat="1" ht="15.75">
      <c r="A22" s="257"/>
      <c r="B22" s="257"/>
      <c r="C22" s="257"/>
      <c r="D22" s="257"/>
      <c r="E22" s="378" t="s">
        <v>571</v>
      </c>
      <c r="F22" s="379"/>
      <c r="G22" s="274">
        <v>46.93</v>
      </c>
    </row>
    <row r="23" spans="1:7" s="238" customFormat="1" ht="15.75">
      <c r="A23" s="257"/>
      <c r="B23" s="257"/>
      <c r="C23" s="257"/>
      <c r="D23" s="257"/>
      <c r="E23" s="378" t="s">
        <v>572</v>
      </c>
      <c r="F23" s="379"/>
      <c r="G23" s="274">
        <v>208.76</v>
      </c>
    </row>
    <row r="24" spans="1:7" s="238" customFormat="1" ht="15">
      <c r="A24" s="257"/>
      <c r="B24" s="257"/>
      <c r="C24" s="387" t="s">
        <v>273</v>
      </c>
      <c r="D24" s="388"/>
      <c r="E24" s="257"/>
      <c r="F24" s="275"/>
      <c r="G24" s="275"/>
    </row>
    <row r="25" spans="1:7" s="238" customFormat="1" ht="15.75">
      <c r="A25" s="382" t="s">
        <v>573</v>
      </c>
      <c r="B25" s="383"/>
      <c r="C25" s="383"/>
      <c r="D25" s="383"/>
      <c r="E25" s="383"/>
      <c r="F25" s="383"/>
      <c r="G25" s="383"/>
    </row>
    <row r="26" spans="1:7" s="238" customFormat="1" ht="15.75">
      <c r="A26" s="376" t="s">
        <v>547</v>
      </c>
      <c r="B26" s="377"/>
      <c r="C26" s="253" t="s">
        <v>548</v>
      </c>
      <c r="D26" s="253" t="s">
        <v>549</v>
      </c>
      <c r="E26" s="253" t="s">
        <v>550</v>
      </c>
      <c r="F26" s="271" t="s">
        <v>551</v>
      </c>
      <c r="G26" s="271" t="s">
        <v>552</v>
      </c>
    </row>
    <row r="27" spans="1:7" s="238" customFormat="1" ht="30">
      <c r="A27" s="254" t="s">
        <v>553</v>
      </c>
      <c r="B27" s="255" t="s">
        <v>554</v>
      </c>
      <c r="C27" s="254" t="s">
        <v>316</v>
      </c>
      <c r="D27" s="254" t="s">
        <v>555</v>
      </c>
      <c r="E27" s="256">
        <v>0.05</v>
      </c>
      <c r="F27" s="272">
        <v>7.03</v>
      </c>
      <c r="G27" s="272">
        <v>0.35</v>
      </c>
    </row>
    <row r="28" spans="1:7" s="238" customFormat="1" ht="30">
      <c r="A28" s="254" t="s">
        <v>556</v>
      </c>
      <c r="B28" s="255" t="s">
        <v>557</v>
      </c>
      <c r="C28" s="254" t="s">
        <v>316</v>
      </c>
      <c r="D28" s="254" t="s">
        <v>555</v>
      </c>
      <c r="E28" s="256">
        <v>0.07</v>
      </c>
      <c r="F28" s="272">
        <v>8.8</v>
      </c>
      <c r="G28" s="272">
        <v>0.62</v>
      </c>
    </row>
    <row r="29" spans="1:7" s="238" customFormat="1" ht="15.75">
      <c r="A29" s="257"/>
      <c r="B29" s="257"/>
      <c r="C29" s="257"/>
      <c r="D29" s="257"/>
      <c r="E29" s="380" t="s">
        <v>558</v>
      </c>
      <c r="F29" s="381"/>
      <c r="G29" s="273">
        <v>0.97</v>
      </c>
    </row>
    <row r="30" spans="1:7" s="238" customFormat="1" ht="15.75">
      <c r="A30" s="376" t="s">
        <v>559</v>
      </c>
      <c r="B30" s="377"/>
      <c r="C30" s="253" t="s">
        <v>548</v>
      </c>
      <c r="D30" s="253" t="s">
        <v>549</v>
      </c>
      <c r="E30" s="253" t="s">
        <v>550</v>
      </c>
      <c r="F30" s="271" t="s">
        <v>551</v>
      </c>
      <c r="G30" s="271" t="s">
        <v>552</v>
      </c>
    </row>
    <row r="31" spans="1:7" s="238" customFormat="1" ht="15">
      <c r="A31" s="254" t="s">
        <v>560</v>
      </c>
      <c r="B31" s="255" t="s">
        <v>561</v>
      </c>
      <c r="C31" s="254" t="s">
        <v>316</v>
      </c>
      <c r="D31" s="254" t="s">
        <v>562</v>
      </c>
      <c r="E31" s="256">
        <v>0.01</v>
      </c>
      <c r="F31" s="272">
        <v>130.67</v>
      </c>
      <c r="G31" s="272">
        <v>1.31</v>
      </c>
    </row>
    <row r="32" spans="1:7" s="238" customFormat="1" ht="15">
      <c r="A32" s="254" t="s">
        <v>574</v>
      </c>
      <c r="B32" s="255" t="s">
        <v>575</v>
      </c>
      <c r="C32" s="254" t="s">
        <v>316</v>
      </c>
      <c r="D32" s="254" t="s">
        <v>576</v>
      </c>
      <c r="E32" s="256">
        <v>0.01</v>
      </c>
      <c r="F32" s="272">
        <v>8.54</v>
      </c>
      <c r="G32" s="272">
        <v>0.09</v>
      </c>
    </row>
    <row r="33" spans="1:7" s="238" customFormat="1" ht="15">
      <c r="A33" s="254" t="s">
        <v>577</v>
      </c>
      <c r="B33" s="255" t="s">
        <v>578</v>
      </c>
      <c r="C33" s="254" t="s">
        <v>316</v>
      </c>
      <c r="D33" s="254" t="s">
        <v>562</v>
      </c>
      <c r="E33" s="256">
        <v>0.01</v>
      </c>
      <c r="F33" s="272">
        <v>72.59</v>
      </c>
      <c r="G33" s="272">
        <v>0.73</v>
      </c>
    </row>
    <row r="34" spans="1:7" s="238" customFormat="1" ht="15">
      <c r="A34" s="254" t="s">
        <v>579</v>
      </c>
      <c r="B34" s="255" t="s">
        <v>580</v>
      </c>
      <c r="C34" s="254" t="s">
        <v>316</v>
      </c>
      <c r="D34" s="254" t="s">
        <v>504</v>
      </c>
      <c r="E34" s="256">
        <v>0.002</v>
      </c>
      <c r="F34" s="272">
        <v>9.56</v>
      </c>
      <c r="G34" s="272">
        <v>0.02</v>
      </c>
    </row>
    <row r="35" spans="1:7" s="238" customFormat="1" ht="15">
      <c r="A35" s="254" t="s">
        <v>581</v>
      </c>
      <c r="B35" s="255" t="s">
        <v>582</v>
      </c>
      <c r="C35" s="254" t="s">
        <v>316</v>
      </c>
      <c r="D35" s="254" t="s">
        <v>504</v>
      </c>
      <c r="E35" s="256">
        <v>0.003</v>
      </c>
      <c r="F35" s="272">
        <v>9.54</v>
      </c>
      <c r="G35" s="272">
        <v>0.03</v>
      </c>
    </row>
    <row r="36" spans="1:7" s="238" customFormat="1" ht="15.75">
      <c r="A36" s="257"/>
      <c r="B36" s="257"/>
      <c r="C36" s="257"/>
      <c r="D36" s="257"/>
      <c r="E36" s="380" t="s">
        <v>567</v>
      </c>
      <c r="F36" s="381"/>
      <c r="G36" s="273">
        <v>2.18</v>
      </c>
    </row>
    <row r="37" spans="1:7" s="238" customFormat="1" ht="15.75">
      <c r="A37" s="257"/>
      <c r="B37" s="257"/>
      <c r="C37" s="257"/>
      <c r="D37" s="257"/>
      <c r="E37" s="378" t="s">
        <v>568</v>
      </c>
      <c r="F37" s="379"/>
      <c r="G37" s="274">
        <v>3.15</v>
      </c>
    </row>
    <row r="38" spans="1:7" s="238" customFormat="1" ht="15.75">
      <c r="A38" s="257"/>
      <c r="B38" s="257"/>
      <c r="C38" s="257"/>
      <c r="D38" s="257"/>
      <c r="E38" s="378" t="s">
        <v>569</v>
      </c>
      <c r="F38" s="379"/>
      <c r="G38" s="274">
        <v>0.87</v>
      </c>
    </row>
    <row r="39" spans="1:7" s="238" customFormat="1" ht="15.75">
      <c r="A39" s="257"/>
      <c r="B39" s="257"/>
      <c r="C39" s="257"/>
      <c r="D39" s="257"/>
      <c r="E39" s="378" t="s">
        <v>570</v>
      </c>
      <c r="F39" s="379"/>
      <c r="G39" s="274">
        <v>4.02</v>
      </c>
    </row>
    <row r="40" spans="1:7" s="238" customFormat="1" ht="15.75">
      <c r="A40" s="257"/>
      <c r="B40" s="257"/>
      <c r="C40" s="257"/>
      <c r="D40" s="257"/>
      <c r="E40" s="378" t="s">
        <v>571</v>
      </c>
      <c r="F40" s="379"/>
      <c r="G40" s="274">
        <v>1.17</v>
      </c>
    </row>
    <row r="41" spans="1:7" s="238" customFormat="1" ht="15.75">
      <c r="A41" s="257"/>
      <c r="B41" s="257"/>
      <c r="C41" s="257"/>
      <c r="D41" s="257"/>
      <c r="E41" s="378" t="s">
        <v>572</v>
      </c>
      <c r="F41" s="379"/>
      <c r="G41" s="274">
        <v>5.19</v>
      </c>
    </row>
    <row r="42" spans="1:7" s="238" customFormat="1" ht="15">
      <c r="A42" s="257"/>
      <c r="B42" s="257"/>
      <c r="C42" s="387" t="s">
        <v>273</v>
      </c>
      <c r="D42" s="388"/>
      <c r="E42" s="257"/>
      <c r="F42" s="275"/>
      <c r="G42" s="275"/>
    </row>
    <row r="43" spans="1:7" s="238" customFormat="1" ht="15.75">
      <c r="A43" s="382" t="s">
        <v>583</v>
      </c>
      <c r="B43" s="383"/>
      <c r="C43" s="383"/>
      <c r="D43" s="383"/>
      <c r="E43" s="383"/>
      <c r="F43" s="383"/>
      <c r="G43" s="383"/>
    </row>
    <row r="44" spans="1:7" s="238" customFormat="1" ht="15.75">
      <c r="A44" s="376" t="s">
        <v>547</v>
      </c>
      <c r="B44" s="377"/>
      <c r="C44" s="253" t="s">
        <v>548</v>
      </c>
      <c r="D44" s="253" t="s">
        <v>549</v>
      </c>
      <c r="E44" s="253" t="s">
        <v>550</v>
      </c>
      <c r="F44" s="271" t="s">
        <v>551</v>
      </c>
      <c r="G44" s="271" t="s">
        <v>552</v>
      </c>
    </row>
    <row r="45" spans="1:7" s="238" customFormat="1" ht="30">
      <c r="A45" s="254" t="s">
        <v>553</v>
      </c>
      <c r="B45" s="255" t="s">
        <v>554</v>
      </c>
      <c r="C45" s="254" t="s">
        <v>316</v>
      </c>
      <c r="D45" s="254" t="s">
        <v>555</v>
      </c>
      <c r="E45" s="256">
        <v>3</v>
      </c>
      <c r="F45" s="272">
        <v>7.03</v>
      </c>
      <c r="G45" s="272">
        <v>21.08</v>
      </c>
    </row>
    <row r="46" spans="1:7" s="238" customFormat="1" ht="15.75">
      <c r="A46" s="257"/>
      <c r="B46" s="257"/>
      <c r="C46" s="257"/>
      <c r="D46" s="257"/>
      <c r="E46" s="380" t="s">
        <v>558</v>
      </c>
      <c r="F46" s="381"/>
      <c r="G46" s="273">
        <v>21.08</v>
      </c>
    </row>
    <row r="47" spans="1:7" s="238" customFormat="1" ht="15.75">
      <c r="A47" s="257"/>
      <c r="B47" s="257"/>
      <c r="C47" s="257"/>
      <c r="D47" s="257"/>
      <c r="E47" s="378" t="s">
        <v>568</v>
      </c>
      <c r="F47" s="379"/>
      <c r="G47" s="274">
        <v>21.08</v>
      </c>
    </row>
    <row r="48" spans="1:7" s="238" customFormat="1" ht="15.75">
      <c r="A48" s="257"/>
      <c r="B48" s="257"/>
      <c r="C48" s="257"/>
      <c r="D48" s="257"/>
      <c r="E48" s="378" t="s">
        <v>569</v>
      </c>
      <c r="F48" s="379"/>
      <c r="G48" s="274">
        <v>18.85</v>
      </c>
    </row>
    <row r="49" spans="1:7" s="238" customFormat="1" ht="15.75">
      <c r="A49" s="257"/>
      <c r="B49" s="257"/>
      <c r="C49" s="257"/>
      <c r="D49" s="257"/>
      <c r="E49" s="378" t="s">
        <v>570</v>
      </c>
      <c r="F49" s="379"/>
      <c r="G49" s="274">
        <v>39.93</v>
      </c>
    </row>
    <row r="50" spans="1:7" s="238" customFormat="1" ht="15.75">
      <c r="A50" s="257"/>
      <c r="B50" s="257"/>
      <c r="C50" s="257"/>
      <c r="D50" s="257"/>
      <c r="E50" s="378" t="s">
        <v>571</v>
      </c>
      <c r="F50" s="379"/>
      <c r="G50" s="274">
        <v>11.58</v>
      </c>
    </row>
    <row r="51" spans="1:7" s="238" customFormat="1" ht="15.75">
      <c r="A51" s="257"/>
      <c r="B51" s="257"/>
      <c r="C51" s="257"/>
      <c r="D51" s="257"/>
      <c r="E51" s="378" t="s">
        <v>572</v>
      </c>
      <c r="F51" s="379"/>
      <c r="G51" s="274">
        <v>51.51</v>
      </c>
    </row>
    <row r="52" spans="1:7" s="238" customFormat="1" ht="15">
      <c r="A52" s="257"/>
      <c r="B52" s="257"/>
      <c r="C52" s="387" t="s">
        <v>273</v>
      </c>
      <c r="D52" s="388"/>
      <c r="E52" s="257"/>
      <c r="F52" s="275"/>
      <c r="G52" s="275"/>
    </row>
    <row r="53" spans="1:7" s="238" customFormat="1" ht="15.75">
      <c r="A53" s="382" t="s">
        <v>584</v>
      </c>
      <c r="B53" s="383"/>
      <c r="C53" s="383"/>
      <c r="D53" s="383"/>
      <c r="E53" s="383"/>
      <c r="F53" s="383"/>
      <c r="G53" s="383"/>
    </row>
    <row r="54" spans="1:7" s="238" customFormat="1" ht="15.75">
      <c r="A54" s="376" t="s">
        <v>585</v>
      </c>
      <c r="B54" s="377"/>
      <c r="C54" s="253" t="s">
        <v>548</v>
      </c>
      <c r="D54" s="253" t="s">
        <v>549</v>
      </c>
      <c r="E54" s="253" t="s">
        <v>550</v>
      </c>
      <c r="F54" s="271" t="s">
        <v>551</v>
      </c>
      <c r="G54" s="271" t="s">
        <v>552</v>
      </c>
    </row>
    <row r="55" spans="1:7" s="238" customFormat="1" ht="15">
      <c r="A55" s="254" t="s">
        <v>586</v>
      </c>
      <c r="B55" s="255" t="s">
        <v>587</v>
      </c>
      <c r="C55" s="254" t="s">
        <v>316</v>
      </c>
      <c r="D55" s="254" t="s">
        <v>588</v>
      </c>
      <c r="E55" s="256">
        <v>0.3</v>
      </c>
      <c r="F55" s="272">
        <v>7.1</v>
      </c>
      <c r="G55" s="272">
        <v>2.13</v>
      </c>
    </row>
    <row r="56" spans="1:7" s="238" customFormat="1" ht="15.75">
      <c r="A56" s="257"/>
      <c r="B56" s="257"/>
      <c r="C56" s="257"/>
      <c r="D56" s="257"/>
      <c r="E56" s="380" t="s">
        <v>589</v>
      </c>
      <c r="F56" s="381"/>
      <c r="G56" s="273">
        <v>2.13</v>
      </c>
    </row>
    <row r="57" spans="1:7" s="238" customFormat="1" ht="15.75">
      <c r="A57" s="376" t="s">
        <v>547</v>
      </c>
      <c r="B57" s="377"/>
      <c r="C57" s="253" t="s">
        <v>548</v>
      </c>
      <c r="D57" s="253" t="s">
        <v>549</v>
      </c>
      <c r="E57" s="253" t="s">
        <v>550</v>
      </c>
      <c r="F57" s="271" t="s">
        <v>551</v>
      </c>
      <c r="G57" s="271" t="s">
        <v>552</v>
      </c>
    </row>
    <row r="58" spans="1:7" s="238" customFormat="1" ht="30">
      <c r="A58" s="254" t="s">
        <v>553</v>
      </c>
      <c r="B58" s="255" t="s">
        <v>554</v>
      </c>
      <c r="C58" s="254" t="s">
        <v>316</v>
      </c>
      <c r="D58" s="254" t="s">
        <v>555</v>
      </c>
      <c r="E58" s="256">
        <v>3</v>
      </c>
      <c r="F58" s="272">
        <v>7.03</v>
      </c>
      <c r="G58" s="272">
        <v>21.08</v>
      </c>
    </row>
    <row r="59" spans="1:7" s="238" customFormat="1" ht="15.75">
      <c r="A59" s="257"/>
      <c r="B59" s="257"/>
      <c r="C59" s="257"/>
      <c r="D59" s="257"/>
      <c r="E59" s="380" t="s">
        <v>558</v>
      </c>
      <c r="F59" s="381"/>
      <c r="G59" s="273">
        <v>21.08</v>
      </c>
    </row>
    <row r="60" spans="1:7" s="238" customFormat="1" ht="15.75">
      <c r="A60" s="376" t="s">
        <v>559</v>
      </c>
      <c r="B60" s="377"/>
      <c r="C60" s="253" t="s">
        <v>548</v>
      </c>
      <c r="D60" s="253" t="s">
        <v>549</v>
      </c>
      <c r="E60" s="253" t="s">
        <v>550</v>
      </c>
      <c r="F60" s="271" t="s">
        <v>551</v>
      </c>
      <c r="G60" s="271" t="s">
        <v>552</v>
      </c>
    </row>
    <row r="61" spans="1:7" s="238" customFormat="1" ht="15">
      <c r="A61" s="254" t="s">
        <v>590</v>
      </c>
      <c r="B61" s="255" t="s">
        <v>591</v>
      </c>
      <c r="C61" s="254" t="s">
        <v>316</v>
      </c>
      <c r="D61" s="254" t="s">
        <v>328</v>
      </c>
      <c r="E61" s="256">
        <v>1.25</v>
      </c>
      <c r="F61" s="272">
        <v>38.77</v>
      </c>
      <c r="G61" s="272">
        <v>48.46</v>
      </c>
    </row>
    <row r="62" spans="1:7" s="238" customFormat="1" ht="15.75">
      <c r="A62" s="257"/>
      <c r="B62" s="257"/>
      <c r="C62" s="257"/>
      <c r="D62" s="257"/>
      <c r="E62" s="380" t="s">
        <v>567</v>
      </c>
      <c r="F62" s="381"/>
      <c r="G62" s="273">
        <v>48.46</v>
      </c>
    </row>
    <row r="63" spans="1:7" s="238" customFormat="1" ht="15.75">
      <c r="A63" s="257"/>
      <c r="B63" s="257"/>
      <c r="C63" s="257"/>
      <c r="D63" s="257"/>
      <c r="E63" s="378" t="s">
        <v>568</v>
      </c>
      <c r="F63" s="379"/>
      <c r="G63" s="274">
        <v>71.67</v>
      </c>
    </row>
    <row r="64" spans="1:7" s="238" customFormat="1" ht="15.75">
      <c r="A64" s="257"/>
      <c r="B64" s="257"/>
      <c r="C64" s="257"/>
      <c r="D64" s="257"/>
      <c r="E64" s="378" t="s">
        <v>569</v>
      </c>
      <c r="F64" s="379"/>
      <c r="G64" s="274">
        <v>18.85</v>
      </c>
    </row>
    <row r="65" spans="1:7" s="238" customFormat="1" ht="15.75">
      <c r="A65" s="257"/>
      <c r="B65" s="257"/>
      <c r="C65" s="257"/>
      <c r="D65" s="257"/>
      <c r="E65" s="378" t="s">
        <v>570</v>
      </c>
      <c r="F65" s="379"/>
      <c r="G65" s="274">
        <v>90.52</v>
      </c>
    </row>
    <row r="66" spans="1:7" s="238" customFormat="1" ht="15.75">
      <c r="A66" s="257"/>
      <c r="B66" s="257"/>
      <c r="C66" s="257"/>
      <c r="D66" s="257"/>
      <c r="E66" s="378" t="s">
        <v>571</v>
      </c>
      <c r="F66" s="379"/>
      <c r="G66" s="274">
        <v>26.25</v>
      </c>
    </row>
    <row r="67" spans="1:7" s="238" customFormat="1" ht="15.75">
      <c r="A67" s="257"/>
      <c r="B67" s="257"/>
      <c r="C67" s="257"/>
      <c r="D67" s="257"/>
      <c r="E67" s="378" t="s">
        <v>572</v>
      </c>
      <c r="F67" s="379"/>
      <c r="G67" s="274">
        <v>116.77</v>
      </c>
    </row>
    <row r="68" spans="1:7" s="238" customFormat="1" ht="15">
      <c r="A68" s="257"/>
      <c r="B68" s="257"/>
      <c r="C68" s="387" t="s">
        <v>273</v>
      </c>
      <c r="D68" s="388"/>
      <c r="E68" s="257"/>
      <c r="F68" s="275"/>
      <c r="G68" s="275"/>
    </row>
    <row r="69" spans="1:7" s="238" customFormat="1" ht="15.75">
      <c r="A69" s="382" t="s">
        <v>592</v>
      </c>
      <c r="B69" s="383"/>
      <c r="C69" s="383"/>
      <c r="D69" s="383"/>
      <c r="E69" s="383"/>
      <c r="F69" s="383"/>
      <c r="G69" s="383"/>
    </row>
    <row r="70" spans="1:7" s="238" customFormat="1" ht="15.75">
      <c r="A70" s="376" t="s">
        <v>593</v>
      </c>
      <c r="B70" s="377"/>
      <c r="C70" s="253" t="s">
        <v>548</v>
      </c>
      <c r="D70" s="253" t="s">
        <v>549</v>
      </c>
      <c r="E70" s="253" t="s">
        <v>550</v>
      </c>
      <c r="F70" s="271" t="s">
        <v>551</v>
      </c>
      <c r="G70" s="271" t="s">
        <v>552</v>
      </c>
    </row>
    <row r="71" spans="1:7" s="238" customFormat="1" ht="15">
      <c r="A71" s="254" t="s">
        <v>594</v>
      </c>
      <c r="B71" s="255" t="s">
        <v>595</v>
      </c>
      <c r="C71" s="254" t="s">
        <v>316</v>
      </c>
      <c r="D71" s="254" t="s">
        <v>319</v>
      </c>
      <c r="E71" s="256">
        <v>12</v>
      </c>
      <c r="F71" s="272">
        <v>66.89</v>
      </c>
      <c r="G71" s="272">
        <v>802.68</v>
      </c>
    </row>
    <row r="72" spans="1:7" s="238" customFormat="1" ht="15">
      <c r="A72" s="254" t="s">
        <v>596</v>
      </c>
      <c r="B72" s="255" t="s">
        <v>597</v>
      </c>
      <c r="C72" s="254" t="s">
        <v>316</v>
      </c>
      <c r="D72" s="254" t="s">
        <v>319</v>
      </c>
      <c r="E72" s="256">
        <v>12</v>
      </c>
      <c r="F72" s="272">
        <v>2.9</v>
      </c>
      <c r="G72" s="272">
        <v>34.8</v>
      </c>
    </row>
    <row r="73" spans="1:7" s="238" customFormat="1" ht="15">
      <c r="A73" s="254" t="s">
        <v>598</v>
      </c>
      <c r="B73" s="255" t="s">
        <v>599</v>
      </c>
      <c r="C73" s="254" t="s">
        <v>316</v>
      </c>
      <c r="D73" s="254" t="s">
        <v>504</v>
      </c>
      <c r="E73" s="256">
        <v>60</v>
      </c>
      <c r="F73" s="272">
        <v>6.61</v>
      </c>
      <c r="G73" s="272">
        <v>396.6</v>
      </c>
    </row>
    <row r="74" spans="1:7" s="238" customFormat="1" ht="30">
      <c r="A74" s="254" t="s">
        <v>600</v>
      </c>
      <c r="B74" s="255" t="s">
        <v>601</v>
      </c>
      <c r="C74" s="254" t="s">
        <v>316</v>
      </c>
      <c r="D74" s="254" t="s">
        <v>328</v>
      </c>
      <c r="E74" s="256">
        <v>1</v>
      </c>
      <c r="F74" s="272">
        <v>444.2</v>
      </c>
      <c r="G74" s="272">
        <v>444.2</v>
      </c>
    </row>
    <row r="75" spans="1:7" s="238" customFormat="1" ht="15.75">
      <c r="A75" s="257"/>
      <c r="B75" s="257"/>
      <c r="C75" s="257"/>
      <c r="D75" s="257"/>
      <c r="E75" s="380" t="s">
        <v>602</v>
      </c>
      <c r="F75" s="381"/>
      <c r="G75" s="273">
        <v>1678.28</v>
      </c>
    </row>
    <row r="76" spans="1:7" s="238" customFormat="1" ht="15.75">
      <c r="A76" s="257"/>
      <c r="B76" s="257"/>
      <c r="C76" s="257"/>
      <c r="D76" s="257"/>
      <c r="E76" s="378" t="s">
        <v>568</v>
      </c>
      <c r="F76" s="379"/>
      <c r="G76" s="274">
        <v>1678.28</v>
      </c>
    </row>
    <row r="77" spans="1:7" s="238" customFormat="1" ht="15.75">
      <c r="A77" s="257"/>
      <c r="B77" s="257"/>
      <c r="C77" s="257"/>
      <c r="D77" s="257"/>
      <c r="E77" s="378" t="s">
        <v>569</v>
      </c>
      <c r="F77" s="379"/>
      <c r="G77" s="274">
        <v>314.29</v>
      </c>
    </row>
    <row r="78" spans="1:7" s="238" customFormat="1" ht="15.75">
      <c r="A78" s="257"/>
      <c r="B78" s="257"/>
      <c r="C78" s="257"/>
      <c r="D78" s="257"/>
      <c r="E78" s="378" t="s">
        <v>570</v>
      </c>
      <c r="F78" s="379"/>
      <c r="G78" s="274">
        <v>1992.57</v>
      </c>
    </row>
    <row r="79" spans="1:7" s="238" customFormat="1" ht="15.75">
      <c r="A79" s="257"/>
      <c r="B79" s="257"/>
      <c r="C79" s="257"/>
      <c r="D79" s="257"/>
      <c r="E79" s="378" t="s">
        <v>571</v>
      </c>
      <c r="F79" s="379"/>
      <c r="G79" s="274">
        <v>577.85</v>
      </c>
    </row>
    <row r="80" spans="1:7" s="238" customFormat="1" ht="15.75">
      <c r="A80" s="257"/>
      <c r="B80" s="257"/>
      <c r="C80" s="257"/>
      <c r="D80" s="257"/>
      <c r="E80" s="378" t="s">
        <v>572</v>
      </c>
      <c r="F80" s="379"/>
      <c r="G80" s="274">
        <v>2570.42</v>
      </c>
    </row>
    <row r="81" spans="1:7" s="238" customFormat="1" ht="15">
      <c r="A81" s="257"/>
      <c r="B81" s="257"/>
      <c r="C81" s="387" t="s">
        <v>273</v>
      </c>
      <c r="D81" s="388"/>
      <c r="E81" s="257"/>
      <c r="F81" s="275"/>
      <c r="G81" s="275"/>
    </row>
    <row r="82" spans="1:7" s="238" customFormat="1" ht="15.75">
      <c r="A82" s="382" t="s">
        <v>603</v>
      </c>
      <c r="B82" s="383"/>
      <c r="C82" s="383"/>
      <c r="D82" s="383"/>
      <c r="E82" s="383"/>
      <c r="F82" s="383"/>
      <c r="G82" s="383"/>
    </row>
    <row r="83" spans="1:7" s="238" customFormat="1" ht="15.75">
      <c r="A83" s="376" t="s">
        <v>593</v>
      </c>
      <c r="B83" s="377"/>
      <c r="C83" s="253" t="s">
        <v>548</v>
      </c>
      <c r="D83" s="253" t="s">
        <v>549</v>
      </c>
      <c r="E83" s="253" t="s">
        <v>550</v>
      </c>
      <c r="F83" s="271" t="s">
        <v>551</v>
      </c>
      <c r="G83" s="271" t="s">
        <v>552</v>
      </c>
    </row>
    <row r="84" spans="1:7" s="238" customFormat="1" ht="15">
      <c r="A84" s="254" t="s">
        <v>594</v>
      </c>
      <c r="B84" s="255" t="s">
        <v>595</v>
      </c>
      <c r="C84" s="254" t="s">
        <v>316</v>
      </c>
      <c r="D84" s="254" t="s">
        <v>319</v>
      </c>
      <c r="E84" s="256">
        <v>12</v>
      </c>
      <c r="F84" s="272">
        <v>66.89</v>
      </c>
      <c r="G84" s="272">
        <v>802.68</v>
      </c>
    </row>
    <row r="85" spans="1:7" s="238" customFormat="1" ht="15">
      <c r="A85" s="254" t="s">
        <v>596</v>
      </c>
      <c r="B85" s="255" t="s">
        <v>597</v>
      </c>
      <c r="C85" s="254" t="s">
        <v>316</v>
      </c>
      <c r="D85" s="254" t="s">
        <v>319</v>
      </c>
      <c r="E85" s="256">
        <v>12</v>
      </c>
      <c r="F85" s="272">
        <v>2.9</v>
      </c>
      <c r="G85" s="272">
        <v>34.8</v>
      </c>
    </row>
    <row r="86" spans="1:7" s="238" customFormat="1" ht="15">
      <c r="A86" s="254" t="s">
        <v>598</v>
      </c>
      <c r="B86" s="255" t="s">
        <v>599</v>
      </c>
      <c r="C86" s="254" t="s">
        <v>316</v>
      </c>
      <c r="D86" s="254" t="s">
        <v>504</v>
      </c>
      <c r="E86" s="256">
        <v>45</v>
      </c>
      <c r="F86" s="272">
        <v>6.61</v>
      </c>
      <c r="G86" s="272">
        <v>297.45</v>
      </c>
    </row>
    <row r="87" spans="1:7" s="238" customFormat="1" ht="30">
      <c r="A87" s="254" t="s">
        <v>600</v>
      </c>
      <c r="B87" s="255" t="s">
        <v>601</v>
      </c>
      <c r="C87" s="254" t="s">
        <v>316</v>
      </c>
      <c r="D87" s="254" t="s">
        <v>328</v>
      </c>
      <c r="E87" s="256">
        <v>1</v>
      </c>
      <c r="F87" s="272">
        <v>444.2</v>
      </c>
      <c r="G87" s="272">
        <v>444.2</v>
      </c>
    </row>
    <row r="88" spans="1:7" s="238" customFormat="1" ht="15.75">
      <c r="A88" s="257"/>
      <c r="B88" s="257"/>
      <c r="C88" s="257"/>
      <c r="D88" s="257"/>
      <c r="E88" s="380" t="s">
        <v>602</v>
      </c>
      <c r="F88" s="381"/>
      <c r="G88" s="273">
        <v>1579.13</v>
      </c>
    </row>
    <row r="89" spans="1:7" s="238" customFormat="1" ht="15.75">
      <c r="A89" s="257"/>
      <c r="B89" s="257"/>
      <c r="C89" s="257"/>
      <c r="D89" s="257"/>
      <c r="E89" s="378" t="s">
        <v>568</v>
      </c>
      <c r="F89" s="379"/>
      <c r="G89" s="274">
        <v>1579.13</v>
      </c>
    </row>
    <row r="90" spans="1:7" s="238" customFormat="1" ht="15.75">
      <c r="A90" s="257"/>
      <c r="B90" s="257"/>
      <c r="C90" s="257"/>
      <c r="D90" s="257"/>
      <c r="E90" s="378" t="s">
        <v>569</v>
      </c>
      <c r="F90" s="379"/>
      <c r="G90" s="274">
        <v>295.84</v>
      </c>
    </row>
    <row r="91" spans="1:7" s="238" customFormat="1" ht="15.75">
      <c r="A91" s="257"/>
      <c r="B91" s="257"/>
      <c r="C91" s="257"/>
      <c r="D91" s="257"/>
      <c r="E91" s="378" t="s">
        <v>570</v>
      </c>
      <c r="F91" s="379"/>
      <c r="G91" s="274">
        <v>1874.97</v>
      </c>
    </row>
    <row r="92" spans="1:7" s="238" customFormat="1" ht="15.75">
      <c r="A92" s="257"/>
      <c r="B92" s="257"/>
      <c r="C92" s="257"/>
      <c r="D92" s="257"/>
      <c r="E92" s="378" t="s">
        <v>571</v>
      </c>
      <c r="F92" s="379"/>
      <c r="G92" s="274">
        <v>543.74</v>
      </c>
    </row>
    <row r="93" spans="1:7" s="238" customFormat="1" ht="15.75">
      <c r="A93" s="257"/>
      <c r="B93" s="257"/>
      <c r="C93" s="257"/>
      <c r="D93" s="257"/>
      <c r="E93" s="378" t="s">
        <v>572</v>
      </c>
      <c r="F93" s="379"/>
      <c r="G93" s="274">
        <v>2418.71</v>
      </c>
    </row>
    <row r="94" spans="1:7" s="238" customFormat="1" ht="15">
      <c r="A94" s="257"/>
      <c r="B94" s="257"/>
      <c r="C94" s="387" t="s">
        <v>273</v>
      </c>
      <c r="D94" s="388"/>
      <c r="E94" s="257"/>
      <c r="F94" s="275"/>
      <c r="G94" s="275"/>
    </row>
    <row r="95" spans="1:7" s="238" customFormat="1" ht="15.75">
      <c r="A95" s="382" t="s">
        <v>604</v>
      </c>
      <c r="B95" s="383"/>
      <c r="C95" s="383"/>
      <c r="D95" s="383"/>
      <c r="E95" s="383"/>
      <c r="F95" s="383"/>
      <c r="G95" s="383"/>
    </row>
    <row r="96" spans="1:7" s="238" customFormat="1" ht="15.75">
      <c r="A96" s="376" t="s">
        <v>593</v>
      </c>
      <c r="B96" s="377"/>
      <c r="C96" s="253" t="s">
        <v>548</v>
      </c>
      <c r="D96" s="253" t="s">
        <v>549</v>
      </c>
      <c r="E96" s="253" t="s">
        <v>550</v>
      </c>
      <c r="F96" s="271" t="s">
        <v>551</v>
      </c>
      <c r="G96" s="271" t="s">
        <v>552</v>
      </c>
    </row>
    <row r="97" spans="1:7" s="238" customFormat="1" ht="15">
      <c r="A97" s="254" t="s">
        <v>594</v>
      </c>
      <c r="B97" s="255" t="s">
        <v>595</v>
      </c>
      <c r="C97" s="254" t="s">
        <v>316</v>
      </c>
      <c r="D97" s="254" t="s">
        <v>319</v>
      </c>
      <c r="E97" s="256">
        <v>12</v>
      </c>
      <c r="F97" s="272">
        <v>66.89</v>
      </c>
      <c r="G97" s="272">
        <v>802.68</v>
      </c>
    </row>
    <row r="98" spans="1:7" s="238" customFormat="1" ht="15">
      <c r="A98" s="254" t="s">
        <v>596</v>
      </c>
      <c r="B98" s="255" t="s">
        <v>597</v>
      </c>
      <c r="C98" s="254" t="s">
        <v>316</v>
      </c>
      <c r="D98" s="254" t="s">
        <v>319</v>
      </c>
      <c r="E98" s="256">
        <v>12</v>
      </c>
      <c r="F98" s="272">
        <v>2.9</v>
      </c>
      <c r="G98" s="272">
        <v>34.8</v>
      </c>
    </row>
    <row r="99" spans="1:7" s="238" customFormat="1" ht="15">
      <c r="A99" s="254" t="s">
        <v>598</v>
      </c>
      <c r="B99" s="255" t="s">
        <v>599</v>
      </c>
      <c r="C99" s="254" t="s">
        <v>316</v>
      </c>
      <c r="D99" s="254" t="s">
        <v>504</v>
      </c>
      <c r="E99" s="256">
        <v>80</v>
      </c>
      <c r="F99" s="272">
        <v>6.61</v>
      </c>
      <c r="G99" s="272">
        <v>528.8</v>
      </c>
    </row>
    <row r="100" spans="1:7" s="238" customFormat="1" ht="30">
      <c r="A100" s="254" t="s">
        <v>600</v>
      </c>
      <c r="B100" s="255" t="s">
        <v>601</v>
      </c>
      <c r="C100" s="254" t="s">
        <v>316</v>
      </c>
      <c r="D100" s="254" t="s">
        <v>328</v>
      </c>
      <c r="E100" s="256">
        <v>1</v>
      </c>
      <c r="F100" s="272">
        <v>444.2</v>
      </c>
      <c r="G100" s="272">
        <v>444.2</v>
      </c>
    </row>
    <row r="101" spans="1:7" s="238" customFormat="1" ht="15.75">
      <c r="A101" s="257"/>
      <c r="B101" s="257"/>
      <c r="C101" s="257"/>
      <c r="D101" s="257"/>
      <c r="E101" s="380" t="s">
        <v>602</v>
      </c>
      <c r="F101" s="381"/>
      <c r="G101" s="273">
        <v>1810.48</v>
      </c>
    </row>
    <row r="102" spans="1:7" s="238" customFormat="1" ht="15.75">
      <c r="A102" s="257"/>
      <c r="B102" s="257"/>
      <c r="C102" s="257"/>
      <c r="D102" s="257"/>
      <c r="E102" s="378" t="s">
        <v>568</v>
      </c>
      <c r="F102" s="379"/>
      <c r="G102" s="274">
        <v>1810.48</v>
      </c>
    </row>
    <row r="103" spans="1:7" s="238" customFormat="1" ht="15.75">
      <c r="A103" s="257"/>
      <c r="B103" s="257"/>
      <c r="C103" s="257"/>
      <c r="D103" s="257"/>
      <c r="E103" s="378" t="s">
        <v>569</v>
      </c>
      <c r="F103" s="379"/>
      <c r="G103" s="274">
        <v>338.89</v>
      </c>
    </row>
    <row r="104" spans="1:7" s="238" customFormat="1" ht="15.75">
      <c r="A104" s="257"/>
      <c r="B104" s="257"/>
      <c r="C104" s="257"/>
      <c r="D104" s="257"/>
      <c r="E104" s="378" t="s">
        <v>570</v>
      </c>
      <c r="F104" s="379"/>
      <c r="G104" s="274">
        <v>2149.37</v>
      </c>
    </row>
    <row r="105" spans="1:7" s="238" customFormat="1" ht="15.75">
      <c r="A105" s="257"/>
      <c r="B105" s="257"/>
      <c r="C105" s="257"/>
      <c r="D105" s="257"/>
      <c r="E105" s="378" t="s">
        <v>571</v>
      </c>
      <c r="F105" s="379"/>
      <c r="G105" s="274">
        <v>623.32</v>
      </c>
    </row>
    <row r="106" spans="1:7" s="238" customFormat="1" ht="15.75">
      <c r="A106" s="257"/>
      <c r="B106" s="257"/>
      <c r="C106" s="257"/>
      <c r="D106" s="257"/>
      <c r="E106" s="378" t="s">
        <v>572</v>
      </c>
      <c r="F106" s="379"/>
      <c r="G106" s="274">
        <v>2772.69</v>
      </c>
    </row>
    <row r="107" spans="1:7" s="238" customFormat="1" ht="15">
      <c r="A107" s="257"/>
      <c r="B107" s="257"/>
      <c r="C107" s="387" t="s">
        <v>273</v>
      </c>
      <c r="D107" s="388"/>
      <c r="E107" s="257"/>
      <c r="F107" s="275"/>
      <c r="G107" s="275"/>
    </row>
    <row r="108" spans="1:7" s="238" customFormat="1" ht="15.75">
      <c r="A108" s="382" t="s">
        <v>605</v>
      </c>
      <c r="B108" s="383"/>
      <c r="C108" s="383"/>
      <c r="D108" s="383"/>
      <c r="E108" s="383"/>
      <c r="F108" s="383"/>
      <c r="G108" s="383"/>
    </row>
    <row r="109" spans="1:7" s="238" customFormat="1" ht="15.75">
      <c r="A109" s="376" t="s">
        <v>559</v>
      </c>
      <c r="B109" s="377"/>
      <c r="C109" s="253" t="s">
        <v>548</v>
      </c>
      <c r="D109" s="253" t="s">
        <v>549</v>
      </c>
      <c r="E109" s="253" t="s">
        <v>550</v>
      </c>
      <c r="F109" s="271" t="s">
        <v>551</v>
      </c>
      <c r="G109" s="271" t="s">
        <v>552</v>
      </c>
    </row>
    <row r="110" spans="1:7" s="238" customFormat="1" ht="45">
      <c r="A110" s="254" t="s">
        <v>606</v>
      </c>
      <c r="B110" s="255" t="s">
        <v>607</v>
      </c>
      <c r="C110" s="254" t="s">
        <v>306</v>
      </c>
      <c r="D110" s="254" t="s">
        <v>608</v>
      </c>
      <c r="E110" s="256">
        <v>0.4</v>
      </c>
      <c r="F110" s="272">
        <v>7.52</v>
      </c>
      <c r="G110" s="272">
        <v>3.01</v>
      </c>
    </row>
    <row r="111" spans="1:7" s="238" customFormat="1" ht="15.75">
      <c r="A111" s="257"/>
      <c r="B111" s="257"/>
      <c r="C111" s="257"/>
      <c r="D111" s="257"/>
      <c r="E111" s="380" t="s">
        <v>567</v>
      </c>
      <c r="F111" s="381"/>
      <c r="G111" s="273">
        <v>3.01</v>
      </c>
    </row>
    <row r="112" spans="1:7" s="238" customFormat="1" ht="15.75">
      <c r="A112" s="376" t="s">
        <v>593</v>
      </c>
      <c r="B112" s="377"/>
      <c r="C112" s="253" t="s">
        <v>548</v>
      </c>
      <c r="D112" s="253" t="s">
        <v>549</v>
      </c>
      <c r="E112" s="253" t="s">
        <v>550</v>
      </c>
      <c r="F112" s="271" t="s">
        <v>551</v>
      </c>
      <c r="G112" s="271" t="s">
        <v>552</v>
      </c>
    </row>
    <row r="113" spans="1:7" s="238" customFormat="1" ht="30">
      <c r="A113" s="254" t="s">
        <v>609</v>
      </c>
      <c r="B113" s="255" t="s">
        <v>610</v>
      </c>
      <c r="C113" s="254" t="s">
        <v>306</v>
      </c>
      <c r="D113" s="254" t="s">
        <v>555</v>
      </c>
      <c r="E113" s="256">
        <v>0.4</v>
      </c>
      <c r="F113" s="272">
        <v>8.87</v>
      </c>
      <c r="G113" s="272">
        <v>3.55</v>
      </c>
    </row>
    <row r="114" spans="1:7" s="238" customFormat="1" ht="15.75">
      <c r="A114" s="257"/>
      <c r="B114" s="257"/>
      <c r="C114" s="257"/>
      <c r="D114" s="257"/>
      <c r="E114" s="380" t="s">
        <v>602</v>
      </c>
      <c r="F114" s="381"/>
      <c r="G114" s="273">
        <v>3.55</v>
      </c>
    </row>
    <row r="115" spans="1:7" s="238" customFormat="1" ht="15.75">
      <c r="A115" s="257"/>
      <c r="B115" s="257"/>
      <c r="C115" s="257"/>
      <c r="D115" s="257"/>
      <c r="E115" s="378" t="s">
        <v>568</v>
      </c>
      <c r="F115" s="379"/>
      <c r="G115" s="274">
        <v>6.56</v>
      </c>
    </row>
    <row r="116" spans="1:7" s="238" customFormat="1" ht="15.75">
      <c r="A116" s="257"/>
      <c r="B116" s="257"/>
      <c r="C116" s="257"/>
      <c r="D116" s="257"/>
      <c r="E116" s="378" t="s">
        <v>569</v>
      </c>
      <c r="F116" s="379"/>
      <c r="G116" s="274">
        <v>1.7</v>
      </c>
    </row>
    <row r="117" spans="1:7" s="238" customFormat="1" ht="15.75">
      <c r="A117" s="257"/>
      <c r="B117" s="257"/>
      <c r="C117" s="257"/>
      <c r="D117" s="257"/>
      <c r="E117" s="378" t="s">
        <v>570</v>
      </c>
      <c r="F117" s="379"/>
      <c r="G117" s="274">
        <v>8.26</v>
      </c>
    </row>
    <row r="118" spans="1:7" s="238" customFormat="1" ht="15.75">
      <c r="A118" s="257"/>
      <c r="B118" s="257"/>
      <c r="C118" s="257"/>
      <c r="D118" s="257"/>
      <c r="E118" s="378" t="s">
        <v>571</v>
      </c>
      <c r="F118" s="379"/>
      <c r="G118" s="274">
        <v>2.4</v>
      </c>
    </row>
    <row r="119" spans="1:7" s="238" customFormat="1" ht="15.75">
      <c r="A119" s="257"/>
      <c r="B119" s="257"/>
      <c r="C119" s="257"/>
      <c r="D119" s="257"/>
      <c r="E119" s="378" t="s">
        <v>572</v>
      </c>
      <c r="F119" s="379"/>
      <c r="G119" s="274">
        <v>10.66</v>
      </c>
    </row>
    <row r="120" spans="1:7" s="238" customFormat="1" ht="15">
      <c r="A120" s="257"/>
      <c r="B120" s="257"/>
      <c r="C120" s="387" t="s">
        <v>273</v>
      </c>
      <c r="D120" s="388"/>
      <c r="E120" s="257"/>
      <c r="F120" s="275"/>
      <c r="G120" s="275"/>
    </row>
    <row r="121" spans="1:7" s="238" customFormat="1" ht="48.75" customHeight="1">
      <c r="A121" s="382" t="s">
        <v>611</v>
      </c>
      <c r="B121" s="383"/>
      <c r="C121" s="383"/>
      <c r="D121" s="383"/>
      <c r="E121" s="383"/>
      <c r="F121" s="383"/>
      <c r="G121" s="383"/>
    </row>
    <row r="122" spans="1:7" s="238" customFormat="1" ht="15.75">
      <c r="A122" s="376" t="s">
        <v>559</v>
      </c>
      <c r="B122" s="377"/>
      <c r="C122" s="253" t="s">
        <v>548</v>
      </c>
      <c r="D122" s="253" t="s">
        <v>549</v>
      </c>
      <c r="E122" s="253" t="s">
        <v>550</v>
      </c>
      <c r="F122" s="271" t="s">
        <v>551</v>
      </c>
      <c r="G122" s="271" t="s">
        <v>552</v>
      </c>
    </row>
    <row r="123" spans="1:7" s="238" customFormat="1" ht="60">
      <c r="A123" s="254" t="s">
        <v>612</v>
      </c>
      <c r="B123" s="255" t="s">
        <v>613</v>
      </c>
      <c r="C123" s="254" t="s">
        <v>306</v>
      </c>
      <c r="D123" s="254" t="s">
        <v>355</v>
      </c>
      <c r="E123" s="256">
        <v>0.42</v>
      </c>
      <c r="F123" s="272">
        <v>1.38</v>
      </c>
      <c r="G123" s="272">
        <v>0.58</v>
      </c>
    </row>
    <row r="124" spans="1:7" s="238" customFormat="1" ht="30">
      <c r="A124" s="254" t="s">
        <v>614</v>
      </c>
      <c r="B124" s="255" t="s">
        <v>615</v>
      </c>
      <c r="C124" s="254" t="s">
        <v>306</v>
      </c>
      <c r="D124" s="254" t="s">
        <v>616</v>
      </c>
      <c r="E124" s="256">
        <v>0.005</v>
      </c>
      <c r="F124" s="272">
        <v>25.67</v>
      </c>
      <c r="G124" s="272">
        <v>0.13</v>
      </c>
    </row>
    <row r="125" spans="1:7" s="238" customFormat="1" ht="45">
      <c r="A125" s="254" t="s">
        <v>617</v>
      </c>
      <c r="B125" s="255" t="s">
        <v>618</v>
      </c>
      <c r="C125" s="254" t="s">
        <v>306</v>
      </c>
      <c r="D125" s="254" t="s">
        <v>310</v>
      </c>
      <c r="E125" s="256">
        <v>13.35</v>
      </c>
      <c r="F125" s="272">
        <v>1.12</v>
      </c>
      <c r="G125" s="272">
        <v>14.95</v>
      </c>
    </row>
    <row r="126" spans="1:7" s="238" customFormat="1" ht="15.75">
      <c r="A126" s="257"/>
      <c r="B126" s="257"/>
      <c r="C126" s="257"/>
      <c r="D126" s="257"/>
      <c r="E126" s="380" t="s">
        <v>567</v>
      </c>
      <c r="F126" s="381"/>
      <c r="G126" s="273">
        <v>15.66</v>
      </c>
    </row>
    <row r="127" spans="1:7" s="238" customFormat="1" ht="15.75">
      <c r="A127" s="376" t="s">
        <v>593</v>
      </c>
      <c r="B127" s="377"/>
      <c r="C127" s="253" t="s">
        <v>548</v>
      </c>
      <c r="D127" s="253" t="s">
        <v>549</v>
      </c>
      <c r="E127" s="253" t="s">
        <v>550</v>
      </c>
      <c r="F127" s="271" t="s">
        <v>551</v>
      </c>
      <c r="G127" s="271" t="s">
        <v>552</v>
      </c>
    </row>
    <row r="128" spans="1:7" s="238" customFormat="1" ht="75">
      <c r="A128" s="254" t="s">
        <v>619</v>
      </c>
      <c r="B128" s="255" t="s">
        <v>620</v>
      </c>
      <c r="C128" s="254" t="s">
        <v>306</v>
      </c>
      <c r="D128" s="254" t="s">
        <v>328</v>
      </c>
      <c r="E128" s="256">
        <v>0.0104</v>
      </c>
      <c r="F128" s="272">
        <v>429.57</v>
      </c>
      <c r="G128" s="272">
        <v>4.47</v>
      </c>
    </row>
    <row r="129" spans="1:7" s="238" customFormat="1" ht="30">
      <c r="A129" s="254" t="s">
        <v>621</v>
      </c>
      <c r="B129" s="255" t="s">
        <v>622</v>
      </c>
      <c r="C129" s="254" t="s">
        <v>306</v>
      </c>
      <c r="D129" s="254" t="s">
        <v>555</v>
      </c>
      <c r="E129" s="256">
        <v>0.48</v>
      </c>
      <c r="F129" s="272">
        <v>10.77</v>
      </c>
      <c r="G129" s="272">
        <v>5.17</v>
      </c>
    </row>
    <row r="130" spans="1:7" s="238" customFormat="1" ht="30">
      <c r="A130" s="254" t="s">
        <v>609</v>
      </c>
      <c r="B130" s="255" t="s">
        <v>610</v>
      </c>
      <c r="C130" s="254" t="s">
        <v>306</v>
      </c>
      <c r="D130" s="254" t="s">
        <v>555</v>
      </c>
      <c r="E130" s="256">
        <v>0.24</v>
      </c>
      <c r="F130" s="272">
        <v>8.87</v>
      </c>
      <c r="G130" s="272">
        <v>2.13</v>
      </c>
    </row>
    <row r="131" spans="1:7" s="238" customFormat="1" ht="15.75">
      <c r="A131" s="257"/>
      <c r="B131" s="257"/>
      <c r="C131" s="257"/>
      <c r="D131" s="257"/>
      <c r="E131" s="380" t="s">
        <v>602</v>
      </c>
      <c r="F131" s="381"/>
      <c r="G131" s="273">
        <v>11.77</v>
      </c>
    </row>
    <row r="132" spans="1:7" s="238" customFormat="1" ht="15.75">
      <c r="A132" s="257"/>
      <c r="B132" s="257"/>
      <c r="C132" s="257"/>
      <c r="D132" s="257"/>
      <c r="E132" s="378" t="s">
        <v>568</v>
      </c>
      <c r="F132" s="379"/>
      <c r="G132" s="274">
        <v>27.43</v>
      </c>
    </row>
    <row r="133" spans="1:7" s="238" customFormat="1" ht="15.75">
      <c r="A133" s="257"/>
      <c r="B133" s="257"/>
      <c r="C133" s="257"/>
      <c r="D133" s="257"/>
      <c r="E133" s="378" t="s">
        <v>569</v>
      </c>
      <c r="F133" s="379"/>
      <c r="G133" s="274">
        <v>4.34</v>
      </c>
    </row>
    <row r="134" spans="1:7" s="238" customFormat="1" ht="15.75">
      <c r="A134" s="257"/>
      <c r="B134" s="257"/>
      <c r="C134" s="257"/>
      <c r="D134" s="257"/>
      <c r="E134" s="378" t="s">
        <v>570</v>
      </c>
      <c r="F134" s="379"/>
      <c r="G134" s="274">
        <v>31.77</v>
      </c>
    </row>
    <row r="135" spans="1:7" s="238" customFormat="1" ht="15.75">
      <c r="A135" s="257"/>
      <c r="B135" s="257"/>
      <c r="C135" s="257"/>
      <c r="D135" s="257"/>
      <c r="E135" s="378" t="s">
        <v>571</v>
      </c>
      <c r="F135" s="379"/>
      <c r="G135" s="274">
        <v>9.21</v>
      </c>
    </row>
    <row r="136" spans="1:7" s="238" customFormat="1" ht="15.75">
      <c r="A136" s="257"/>
      <c r="B136" s="257"/>
      <c r="C136" s="257"/>
      <c r="D136" s="257"/>
      <c r="E136" s="378" t="s">
        <v>572</v>
      </c>
      <c r="F136" s="379"/>
      <c r="G136" s="274">
        <v>40.98</v>
      </c>
    </row>
    <row r="137" spans="1:7" s="238" customFormat="1" ht="15">
      <c r="A137" s="257"/>
      <c r="B137" s="257"/>
      <c r="C137" s="387" t="s">
        <v>273</v>
      </c>
      <c r="D137" s="388"/>
      <c r="E137" s="257"/>
      <c r="F137" s="275"/>
      <c r="G137" s="275"/>
    </row>
    <row r="138" spans="1:7" s="238" customFormat="1" ht="15.75">
      <c r="A138" s="382" t="s">
        <v>623</v>
      </c>
      <c r="B138" s="383"/>
      <c r="C138" s="383"/>
      <c r="D138" s="383"/>
      <c r="E138" s="383"/>
      <c r="F138" s="383"/>
      <c r="G138" s="383"/>
    </row>
    <row r="139" spans="1:7" s="238" customFormat="1" ht="15.75">
      <c r="A139" s="376" t="s">
        <v>559</v>
      </c>
      <c r="B139" s="377"/>
      <c r="C139" s="253" t="s">
        <v>548</v>
      </c>
      <c r="D139" s="253" t="s">
        <v>549</v>
      </c>
      <c r="E139" s="253" t="s">
        <v>550</v>
      </c>
      <c r="F139" s="271" t="s">
        <v>551</v>
      </c>
      <c r="G139" s="271" t="s">
        <v>552</v>
      </c>
    </row>
    <row r="140" spans="1:7" s="238" customFormat="1" ht="45">
      <c r="A140" s="254" t="s">
        <v>624</v>
      </c>
      <c r="B140" s="255" t="s">
        <v>625</v>
      </c>
      <c r="C140" s="254" t="s">
        <v>306</v>
      </c>
      <c r="D140" s="254" t="s">
        <v>608</v>
      </c>
      <c r="E140" s="256">
        <v>0.007</v>
      </c>
      <c r="F140" s="272">
        <v>8.53</v>
      </c>
      <c r="G140" s="272">
        <v>0.06</v>
      </c>
    </row>
    <row r="141" spans="1:7" s="238" customFormat="1" ht="60">
      <c r="A141" s="254" t="s">
        <v>626</v>
      </c>
      <c r="B141" s="255" t="s">
        <v>627</v>
      </c>
      <c r="C141" s="254" t="s">
        <v>306</v>
      </c>
      <c r="D141" s="254" t="s">
        <v>310</v>
      </c>
      <c r="E141" s="256">
        <v>6</v>
      </c>
      <c r="F141" s="272">
        <v>0.14</v>
      </c>
      <c r="G141" s="272">
        <v>0.84</v>
      </c>
    </row>
    <row r="142" spans="1:7" s="238" customFormat="1" ht="15.75">
      <c r="A142" s="257"/>
      <c r="B142" s="257"/>
      <c r="C142" s="257"/>
      <c r="D142" s="257"/>
      <c r="E142" s="380" t="s">
        <v>567</v>
      </c>
      <c r="F142" s="381"/>
      <c r="G142" s="273">
        <v>0.9</v>
      </c>
    </row>
    <row r="143" spans="1:7" s="238" customFormat="1" ht="15.75">
      <c r="A143" s="376" t="s">
        <v>593</v>
      </c>
      <c r="B143" s="377"/>
      <c r="C143" s="253" t="s">
        <v>548</v>
      </c>
      <c r="D143" s="253" t="s">
        <v>549</v>
      </c>
      <c r="E143" s="253" t="s">
        <v>550</v>
      </c>
      <c r="F143" s="271" t="s">
        <v>551</v>
      </c>
      <c r="G143" s="271" t="s">
        <v>552</v>
      </c>
    </row>
    <row r="144" spans="1:7" s="238" customFormat="1" ht="90">
      <c r="A144" s="254" t="s">
        <v>628</v>
      </c>
      <c r="B144" s="255" t="s">
        <v>629</v>
      </c>
      <c r="C144" s="254" t="s">
        <v>306</v>
      </c>
      <c r="D144" s="254" t="s">
        <v>328</v>
      </c>
      <c r="E144" s="256">
        <v>0.0019</v>
      </c>
      <c r="F144" s="272">
        <v>357.53</v>
      </c>
      <c r="G144" s="272">
        <v>0.68</v>
      </c>
    </row>
    <row r="145" spans="1:7" s="238" customFormat="1" ht="30">
      <c r="A145" s="254" t="s">
        <v>621</v>
      </c>
      <c r="B145" s="255" t="s">
        <v>622</v>
      </c>
      <c r="C145" s="254" t="s">
        <v>306</v>
      </c>
      <c r="D145" s="254" t="s">
        <v>555</v>
      </c>
      <c r="E145" s="256">
        <v>0.068</v>
      </c>
      <c r="F145" s="272">
        <v>10.77</v>
      </c>
      <c r="G145" s="272">
        <v>0.73</v>
      </c>
    </row>
    <row r="146" spans="1:7" s="238" customFormat="1" ht="30">
      <c r="A146" s="254" t="s">
        <v>609</v>
      </c>
      <c r="B146" s="255" t="s">
        <v>610</v>
      </c>
      <c r="C146" s="254" t="s">
        <v>306</v>
      </c>
      <c r="D146" s="254" t="s">
        <v>555</v>
      </c>
      <c r="E146" s="256">
        <v>0.094</v>
      </c>
      <c r="F146" s="272">
        <v>8.87</v>
      </c>
      <c r="G146" s="272">
        <v>0.83</v>
      </c>
    </row>
    <row r="147" spans="1:7" s="238" customFormat="1" ht="45">
      <c r="A147" s="254" t="s">
        <v>630</v>
      </c>
      <c r="B147" s="255" t="s">
        <v>631</v>
      </c>
      <c r="C147" s="254" t="s">
        <v>306</v>
      </c>
      <c r="D147" s="254" t="s">
        <v>319</v>
      </c>
      <c r="E147" s="256">
        <v>0.217</v>
      </c>
      <c r="F147" s="272">
        <v>62.05</v>
      </c>
      <c r="G147" s="272">
        <v>13.46</v>
      </c>
    </row>
    <row r="148" spans="1:7" s="238" customFormat="1" ht="60">
      <c r="A148" s="254" t="s">
        <v>632</v>
      </c>
      <c r="B148" s="255" t="s">
        <v>633</v>
      </c>
      <c r="C148" s="254" t="s">
        <v>306</v>
      </c>
      <c r="D148" s="254" t="s">
        <v>504</v>
      </c>
      <c r="E148" s="256">
        <v>0.79</v>
      </c>
      <c r="F148" s="272">
        <v>6.08</v>
      </c>
      <c r="G148" s="272">
        <v>4.8</v>
      </c>
    </row>
    <row r="149" spans="1:7" s="238" customFormat="1" ht="60">
      <c r="A149" s="254" t="s">
        <v>634</v>
      </c>
      <c r="B149" s="255" t="s">
        <v>635</v>
      </c>
      <c r="C149" s="254" t="s">
        <v>306</v>
      </c>
      <c r="D149" s="254" t="s">
        <v>328</v>
      </c>
      <c r="E149" s="256">
        <v>0.024</v>
      </c>
      <c r="F149" s="272">
        <v>336.12</v>
      </c>
      <c r="G149" s="272">
        <v>8.07</v>
      </c>
    </row>
    <row r="150" spans="1:7" s="238" customFormat="1" ht="15.75">
      <c r="A150" s="257"/>
      <c r="B150" s="257"/>
      <c r="C150" s="257"/>
      <c r="D150" s="257"/>
      <c r="E150" s="380" t="s">
        <v>602</v>
      </c>
      <c r="F150" s="381"/>
      <c r="G150" s="273">
        <v>28.57</v>
      </c>
    </row>
    <row r="151" spans="1:7" s="238" customFormat="1" ht="15.75">
      <c r="A151" s="257"/>
      <c r="B151" s="257"/>
      <c r="C151" s="257"/>
      <c r="D151" s="257"/>
      <c r="E151" s="378" t="s">
        <v>568</v>
      </c>
      <c r="F151" s="379"/>
      <c r="G151" s="274">
        <v>29.47</v>
      </c>
    </row>
    <row r="152" spans="1:7" s="238" customFormat="1" ht="15.75">
      <c r="A152" s="257"/>
      <c r="B152" s="257"/>
      <c r="C152" s="257"/>
      <c r="D152" s="257"/>
      <c r="E152" s="378" t="s">
        <v>569</v>
      </c>
      <c r="F152" s="379"/>
      <c r="G152" s="274">
        <v>2.07</v>
      </c>
    </row>
    <row r="153" spans="1:7" s="238" customFormat="1" ht="15.75">
      <c r="A153" s="257"/>
      <c r="B153" s="257"/>
      <c r="C153" s="257"/>
      <c r="D153" s="257"/>
      <c r="E153" s="378" t="s">
        <v>570</v>
      </c>
      <c r="F153" s="379"/>
      <c r="G153" s="274">
        <v>31.54</v>
      </c>
    </row>
    <row r="154" spans="1:7" s="238" customFormat="1" ht="15.75">
      <c r="A154" s="257"/>
      <c r="B154" s="257"/>
      <c r="C154" s="257"/>
      <c r="D154" s="257"/>
      <c r="E154" s="378" t="s">
        <v>571</v>
      </c>
      <c r="F154" s="379"/>
      <c r="G154" s="274">
        <v>9.15</v>
      </c>
    </row>
    <row r="155" spans="1:7" s="238" customFormat="1" ht="15.75">
      <c r="A155" s="257"/>
      <c r="B155" s="257"/>
      <c r="C155" s="257"/>
      <c r="D155" s="257"/>
      <c r="E155" s="378" t="s">
        <v>572</v>
      </c>
      <c r="F155" s="379"/>
      <c r="G155" s="274">
        <v>40.69</v>
      </c>
    </row>
    <row r="156" spans="1:7" s="238" customFormat="1" ht="15">
      <c r="A156" s="257"/>
      <c r="B156" s="257"/>
      <c r="C156" s="387" t="s">
        <v>273</v>
      </c>
      <c r="D156" s="388"/>
      <c r="E156" s="257"/>
      <c r="F156" s="275"/>
      <c r="G156" s="275"/>
    </row>
    <row r="157" spans="1:7" s="238" customFormat="1" ht="15.75">
      <c r="A157" s="382" t="s">
        <v>636</v>
      </c>
      <c r="B157" s="383"/>
      <c r="C157" s="383"/>
      <c r="D157" s="383"/>
      <c r="E157" s="383"/>
      <c r="F157" s="383"/>
      <c r="G157" s="383"/>
    </row>
    <row r="158" spans="1:7" s="238" customFormat="1" ht="15.75">
      <c r="A158" s="376" t="s">
        <v>559</v>
      </c>
      <c r="B158" s="377"/>
      <c r="C158" s="253" t="s">
        <v>548</v>
      </c>
      <c r="D158" s="253" t="s">
        <v>549</v>
      </c>
      <c r="E158" s="253" t="s">
        <v>550</v>
      </c>
      <c r="F158" s="271" t="s">
        <v>551</v>
      </c>
      <c r="G158" s="271" t="s">
        <v>552</v>
      </c>
    </row>
    <row r="159" spans="1:7" s="238" customFormat="1" ht="45">
      <c r="A159" s="254" t="s">
        <v>624</v>
      </c>
      <c r="B159" s="255" t="s">
        <v>625</v>
      </c>
      <c r="C159" s="254" t="s">
        <v>306</v>
      </c>
      <c r="D159" s="254" t="s">
        <v>608</v>
      </c>
      <c r="E159" s="256">
        <v>0.005</v>
      </c>
      <c r="F159" s="272">
        <v>8.53</v>
      </c>
      <c r="G159" s="272">
        <v>0.04</v>
      </c>
    </row>
    <row r="160" spans="1:7" s="238" customFormat="1" ht="60">
      <c r="A160" s="254" t="s">
        <v>626</v>
      </c>
      <c r="B160" s="255" t="s">
        <v>627</v>
      </c>
      <c r="C160" s="254" t="s">
        <v>306</v>
      </c>
      <c r="D160" s="254" t="s">
        <v>310</v>
      </c>
      <c r="E160" s="256">
        <v>6</v>
      </c>
      <c r="F160" s="272">
        <v>0.14</v>
      </c>
      <c r="G160" s="272">
        <v>0.84</v>
      </c>
    </row>
    <row r="161" spans="1:7" s="238" customFormat="1" ht="15.75">
      <c r="A161" s="257"/>
      <c r="B161" s="257"/>
      <c r="C161" s="257"/>
      <c r="D161" s="257"/>
      <c r="E161" s="380" t="s">
        <v>567</v>
      </c>
      <c r="F161" s="381"/>
      <c r="G161" s="273">
        <v>0.88</v>
      </c>
    </row>
    <row r="162" spans="1:7" s="238" customFormat="1" ht="15.75">
      <c r="A162" s="376" t="s">
        <v>593</v>
      </c>
      <c r="B162" s="377"/>
      <c r="C162" s="253" t="s">
        <v>548</v>
      </c>
      <c r="D162" s="253" t="s">
        <v>549</v>
      </c>
      <c r="E162" s="253" t="s">
        <v>550</v>
      </c>
      <c r="F162" s="271" t="s">
        <v>551</v>
      </c>
      <c r="G162" s="271" t="s">
        <v>552</v>
      </c>
    </row>
    <row r="163" spans="1:7" s="238" customFormat="1" ht="90">
      <c r="A163" s="254" t="s">
        <v>628</v>
      </c>
      <c r="B163" s="255" t="s">
        <v>629</v>
      </c>
      <c r="C163" s="254" t="s">
        <v>306</v>
      </c>
      <c r="D163" s="254" t="s">
        <v>328</v>
      </c>
      <c r="E163" s="256">
        <v>0.0019</v>
      </c>
      <c r="F163" s="272">
        <v>357.53</v>
      </c>
      <c r="G163" s="272">
        <v>0.68</v>
      </c>
    </row>
    <row r="164" spans="1:7" s="238" customFormat="1" ht="30">
      <c r="A164" s="254" t="s">
        <v>621</v>
      </c>
      <c r="B164" s="255" t="s">
        <v>622</v>
      </c>
      <c r="C164" s="254" t="s">
        <v>306</v>
      </c>
      <c r="D164" s="254" t="s">
        <v>555</v>
      </c>
      <c r="E164" s="256">
        <v>0.094</v>
      </c>
      <c r="F164" s="272">
        <v>10.77</v>
      </c>
      <c r="G164" s="272">
        <v>1.01</v>
      </c>
    </row>
    <row r="165" spans="1:7" s="238" customFormat="1" ht="30">
      <c r="A165" s="254" t="s">
        <v>609</v>
      </c>
      <c r="B165" s="255" t="s">
        <v>610</v>
      </c>
      <c r="C165" s="254" t="s">
        <v>306</v>
      </c>
      <c r="D165" s="254" t="s">
        <v>555</v>
      </c>
      <c r="E165" s="256">
        <v>0.107</v>
      </c>
      <c r="F165" s="272">
        <v>8.87</v>
      </c>
      <c r="G165" s="272">
        <v>0.95</v>
      </c>
    </row>
    <row r="166" spans="1:7" s="238" customFormat="1" ht="45">
      <c r="A166" s="254" t="s">
        <v>630</v>
      </c>
      <c r="B166" s="255" t="s">
        <v>631</v>
      </c>
      <c r="C166" s="254" t="s">
        <v>306</v>
      </c>
      <c r="D166" s="254" t="s">
        <v>319</v>
      </c>
      <c r="E166" s="256">
        <v>0.122</v>
      </c>
      <c r="F166" s="272">
        <v>62.05</v>
      </c>
      <c r="G166" s="272">
        <v>7.57</v>
      </c>
    </row>
    <row r="167" spans="1:7" s="238" customFormat="1" ht="60">
      <c r="A167" s="254" t="s">
        <v>637</v>
      </c>
      <c r="B167" s="255" t="s">
        <v>638</v>
      </c>
      <c r="C167" s="254" t="s">
        <v>306</v>
      </c>
      <c r="D167" s="254" t="s">
        <v>504</v>
      </c>
      <c r="E167" s="256">
        <v>0.308</v>
      </c>
      <c r="F167" s="272">
        <v>5.62</v>
      </c>
      <c r="G167" s="272">
        <v>1.73</v>
      </c>
    </row>
    <row r="168" spans="1:7" s="238" customFormat="1" ht="60">
      <c r="A168" s="254" t="s">
        <v>634</v>
      </c>
      <c r="B168" s="255" t="s">
        <v>635</v>
      </c>
      <c r="C168" s="254" t="s">
        <v>306</v>
      </c>
      <c r="D168" s="254" t="s">
        <v>328</v>
      </c>
      <c r="E168" s="256">
        <v>0.012</v>
      </c>
      <c r="F168" s="272">
        <v>336.12</v>
      </c>
      <c r="G168" s="272">
        <v>4.03</v>
      </c>
    </row>
    <row r="169" spans="1:7" s="238" customFormat="1" ht="15.75">
      <c r="A169" s="257"/>
      <c r="B169" s="257"/>
      <c r="C169" s="257"/>
      <c r="D169" s="257"/>
      <c r="E169" s="380" t="s">
        <v>602</v>
      </c>
      <c r="F169" s="381"/>
      <c r="G169" s="273">
        <v>15.97</v>
      </c>
    </row>
    <row r="170" spans="1:7" s="238" customFormat="1" ht="15.75">
      <c r="A170" s="257"/>
      <c r="B170" s="257"/>
      <c r="C170" s="257"/>
      <c r="D170" s="257"/>
      <c r="E170" s="378" t="s">
        <v>568</v>
      </c>
      <c r="F170" s="379"/>
      <c r="G170" s="274">
        <v>16.85</v>
      </c>
    </row>
    <row r="171" spans="1:7" s="238" customFormat="1" ht="15.75">
      <c r="A171" s="257"/>
      <c r="B171" s="257"/>
      <c r="C171" s="257"/>
      <c r="D171" s="257"/>
      <c r="E171" s="378" t="s">
        <v>569</v>
      </c>
      <c r="F171" s="379"/>
      <c r="G171" s="274">
        <v>1.81</v>
      </c>
    </row>
    <row r="172" spans="1:7" s="238" customFormat="1" ht="15.75">
      <c r="A172" s="257"/>
      <c r="B172" s="257"/>
      <c r="C172" s="257"/>
      <c r="D172" s="257"/>
      <c r="E172" s="378" t="s">
        <v>570</v>
      </c>
      <c r="F172" s="379"/>
      <c r="G172" s="274">
        <v>18.66</v>
      </c>
    </row>
    <row r="173" spans="1:7" s="238" customFormat="1" ht="15.75">
      <c r="A173" s="257"/>
      <c r="B173" s="257"/>
      <c r="C173" s="257"/>
      <c r="D173" s="257"/>
      <c r="E173" s="378" t="s">
        <v>571</v>
      </c>
      <c r="F173" s="379"/>
      <c r="G173" s="274">
        <v>5.41</v>
      </c>
    </row>
    <row r="174" spans="1:7" s="238" customFormat="1" ht="15.75">
      <c r="A174" s="257"/>
      <c r="B174" s="257"/>
      <c r="C174" s="257"/>
      <c r="D174" s="257"/>
      <c r="E174" s="378" t="s">
        <v>572</v>
      </c>
      <c r="F174" s="379"/>
      <c r="G174" s="274">
        <v>24.07</v>
      </c>
    </row>
    <row r="175" spans="1:7" s="238" customFormat="1" ht="15">
      <c r="A175" s="257"/>
      <c r="B175" s="257"/>
      <c r="C175" s="387" t="s">
        <v>273</v>
      </c>
      <c r="D175" s="388"/>
      <c r="E175" s="257"/>
      <c r="F175" s="275"/>
      <c r="G175" s="275"/>
    </row>
    <row r="176" spans="1:7" s="238" customFormat="1" ht="15.75">
      <c r="A176" s="382" t="s">
        <v>639</v>
      </c>
      <c r="B176" s="383"/>
      <c r="C176" s="383"/>
      <c r="D176" s="383"/>
      <c r="E176" s="383"/>
      <c r="F176" s="383"/>
      <c r="G176" s="383"/>
    </row>
    <row r="177" spans="1:7" s="238" customFormat="1" ht="15.75">
      <c r="A177" s="376" t="s">
        <v>547</v>
      </c>
      <c r="B177" s="377"/>
      <c r="C177" s="253" t="s">
        <v>548</v>
      </c>
      <c r="D177" s="253" t="s">
        <v>549</v>
      </c>
      <c r="E177" s="253" t="s">
        <v>550</v>
      </c>
      <c r="F177" s="271" t="s">
        <v>551</v>
      </c>
      <c r="G177" s="271" t="s">
        <v>552</v>
      </c>
    </row>
    <row r="178" spans="1:7" s="238" customFormat="1" ht="30">
      <c r="A178" s="254" t="s">
        <v>553</v>
      </c>
      <c r="B178" s="255" t="s">
        <v>554</v>
      </c>
      <c r="C178" s="254" t="s">
        <v>316</v>
      </c>
      <c r="D178" s="254" t="s">
        <v>555</v>
      </c>
      <c r="E178" s="256">
        <v>0.23</v>
      </c>
      <c r="F178" s="272">
        <v>7.03</v>
      </c>
      <c r="G178" s="272">
        <v>1.62</v>
      </c>
    </row>
    <row r="179" spans="1:7" s="238" customFormat="1" ht="30">
      <c r="A179" s="254" t="s">
        <v>640</v>
      </c>
      <c r="B179" s="255" t="s">
        <v>641</v>
      </c>
      <c r="C179" s="254" t="s">
        <v>316</v>
      </c>
      <c r="D179" s="254" t="s">
        <v>555</v>
      </c>
      <c r="E179" s="256">
        <v>0.23</v>
      </c>
      <c r="F179" s="272">
        <v>8.85</v>
      </c>
      <c r="G179" s="272">
        <v>2.04</v>
      </c>
    </row>
    <row r="180" spans="1:7" s="238" customFormat="1" ht="15.75">
      <c r="A180" s="257"/>
      <c r="B180" s="257"/>
      <c r="C180" s="257"/>
      <c r="D180" s="257"/>
      <c r="E180" s="380" t="s">
        <v>558</v>
      </c>
      <c r="F180" s="381"/>
      <c r="G180" s="273">
        <v>3.66</v>
      </c>
    </row>
    <row r="181" spans="1:7" s="238" customFormat="1" ht="15.75">
      <c r="A181" s="376" t="s">
        <v>593</v>
      </c>
      <c r="B181" s="377"/>
      <c r="C181" s="253" t="s">
        <v>548</v>
      </c>
      <c r="D181" s="253" t="s">
        <v>549</v>
      </c>
      <c r="E181" s="253" t="s">
        <v>550</v>
      </c>
      <c r="F181" s="271" t="s">
        <v>551</v>
      </c>
      <c r="G181" s="271" t="s">
        <v>552</v>
      </c>
    </row>
    <row r="182" spans="1:7" s="238" customFormat="1" ht="15">
      <c r="A182" s="254" t="s">
        <v>642</v>
      </c>
      <c r="B182" s="255" t="s">
        <v>643</v>
      </c>
      <c r="C182" s="254" t="s">
        <v>316</v>
      </c>
      <c r="D182" s="254" t="s">
        <v>328</v>
      </c>
      <c r="E182" s="256">
        <v>0.003</v>
      </c>
      <c r="F182" s="272">
        <v>393.85</v>
      </c>
      <c r="G182" s="272">
        <v>1.18</v>
      </c>
    </row>
    <row r="183" spans="1:7" s="238" customFormat="1" ht="15.75">
      <c r="A183" s="257"/>
      <c r="B183" s="257"/>
      <c r="C183" s="257"/>
      <c r="D183" s="257"/>
      <c r="E183" s="380" t="s">
        <v>602</v>
      </c>
      <c r="F183" s="381"/>
      <c r="G183" s="273">
        <v>1.18</v>
      </c>
    </row>
    <row r="184" spans="1:7" s="238" customFormat="1" ht="15.75">
      <c r="A184" s="257"/>
      <c r="B184" s="257"/>
      <c r="C184" s="257"/>
      <c r="D184" s="257"/>
      <c r="E184" s="378" t="s">
        <v>568</v>
      </c>
      <c r="F184" s="379"/>
      <c r="G184" s="274">
        <v>4.84</v>
      </c>
    </row>
    <row r="185" spans="1:7" s="238" customFormat="1" ht="15.75">
      <c r="A185" s="257"/>
      <c r="B185" s="257"/>
      <c r="C185" s="257"/>
      <c r="D185" s="257"/>
      <c r="E185" s="378" t="s">
        <v>569</v>
      </c>
      <c r="F185" s="379"/>
      <c r="G185" s="274">
        <v>3.44</v>
      </c>
    </row>
    <row r="186" spans="1:7" s="238" customFormat="1" ht="15.75">
      <c r="A186" s="257"/>
      <c r="B186" s="257"/>
      <c r="C186" s="257"/>
      <c r="D186" s="257"/>
      <c r="E186" s="378" t="s">
        <v>570</v>
      </c>
      <c r="F186" s="379"/>
      <c r="G186" s="274">
        <v>8.28</v>
      </c>
    </row>
    <row r="187" spans="1:7" s="238" customFormat="1" ht="15.75">
      <c r="A187" s="257"/>
      <c r="B187" s="257"/>
      <c r="C187" s="257"/>
      <c r="D187" s="257"/>
      <c r="E187" s="378" t="s">
        <v>571</v>
      </c>
      <c r="F187" s="379"/>
      <c r="G187" s="274">
        <v>2.4</v>
      </c>
    </row>
    <row r="188" spans="1:7" s="238" customFormat="1" ht="15.75">
      <c r="A188" s="257"/>
      <c r="B188" s="257"/>
      <c r="C188" s="257"/>
      <c r="D188" s="257"/>
      <c r="E188" s="378" t="s">
        <v>572</v>
      </c>
      <c r="F188" s="379"/>
      <c r="G188" s="274">
        <v>10.68</v>
      </c>
    </row>
    <row r="189" spans="1:7" s="238" customFormat="1" ht="15">
      <c r="A189" s="257"/>
      <c r="B189" s="257"/>
      <c r="C189" s="387" t="s">
        <v>273</v>
      </c>
      <c r="D189" s="388"/>
      <c r="E189" s="257"/>
      <c r="F189" s="275"/>
      <c r="G189" s="275"/>
    </row>
    <row r="190" spans="1:7" s="238" customFormat="1" ht="15.75">
      <c r="A190" s="382" t="s">
        <v>644</v>
      </c>
      <c r="B190" s="383"/>
      <c r="C190" s="383"/>
      <c r="D190" s="383"/>
      <c r="E190" s="383"/>
      <c r="F190" s="383"/>
      <c r="G190" s="383"/>
    </row>
    <row r="191" spans="1:7" s="238" customFormat="1" ht="15.75">
      <c r="A191" s="376" t="s">
        <v>547</v>
      </c>
      <c r="B191" s="377"/>
      <c r="C191" s="253" t="s">
        <v>548</v>
      </c>
      <c r="D191" s="253" t="s">
        <v>549</v>
      </c>
      <c r="E191" s="253" t="s">
        <v>550</v>
      </c>
      <c r="F191" s="271" t="s">
        <v>551</v>
      </c>
      <c r="G191" s="271" t="s">
        <v>552</v>
      </c>
    </row>
    <row r="192" spans="1:7" s="238" customFormat="1" ht="30">
      <c r="A192" s="254" t="s">
        <v>640</v>
      </c>
      <c r="B192" s="255" t="s">
        <v>641</v>
      </c>
      <c r="C192" s="254" t="s">
        <v>316</v>
      </c>
      <c r="D192" s="254" t="s">
        <v>555</v>
      </c>
      <c r="E192" s="256">
        <v>0.87</v>
      </c>
      <c r="F192" s="272">
        <v>8.85</v>
      </c>
      <c r="G192" s="272">
        <v>7.7</v>
      </c>
    </row>
    <row r="193" spans="1:7" s="238" customFormat="1" ht="30">
      <c r="A193" s="254" t="s">
        <v>553</v>
      </c>
      <c r="B193" s="255" t="s">
        <v>554</v>
      </c>
      <c r="C193" s="254" t="s">
        <v>316</v>
      </c>
      <c r="D193" s="254" t="s">
        <v>555</v>
      </c>
      <c r="E193" s="256">
        <v>0.87</v>
      </c>
      <c r="F193" s="272">
        <v>7.03</v>
      </c>
      <c r="G193" s="272">
        <v>6.11</v>
      </c>
    </row>
    <row r="194" spans="1:7" s="238" customFormat="1" ht="15.75">
      <c r="A194" s="257"/>
      <c r="B194" s="257"/>
      <c r="C194" s="257"/>
      <c r="D194" s="257"/>
      <c r="E194" s="380" t="s">
        <v>558</v>
      </c>
      <c r="F194" s="381"/>
      <c r="G194" s="273">
        <v>13.81</v>
      </c>
    </row>
    <row r="195" spans="1:7" s="238" customFormat="1" ht="15.75">
      <c r="A195" s="376" t="s">
        <v>593</v>
      </c>
      <c r="B195" s="377"/>
      <c r="C195" s="253" t="s">
        <v>548</v>
      </c>
      <c r="D195" s="253" t="s">
        <v>549</v>
      </c>
      <c r="E195" s="253" t="s">
        <v>550</v>
      </c>
      <c r="F195" s="271" t="s">
        <v>551</v>
      </c>
      <c r="G195" s="271" t="s">
        <v>552</v>
      </c>
    </row>
    <row r="196" spans="1:7" s="238" customFormat="1" ht="15">
      <c r="A196" s="254" t="s">
        <v>645</v>
      </c>
      <c r="B196" s="255" t="s">
        <v>646</v>
      </c>
      <c r="C196" s="254" t="s">
        <v>316</v>
      </c>
      <c r="D196" s="254" t="s">
        <v>328</v>
      </c>
      <c r="E196" s="256">
        <v>0.025</v>
      </c>
      <c r="F196" s="272">
        <v>248.34</v>
      </c>
      <c r="G196" s="272">
        <v>6.21</v>
      </c>
    </row>
    <row r="197" spans="1:7" s="238" customFormat="1" ht="15.75">
      <c r="A197" s="257"/>
      <c r="B197" s="257"/>
      <c r="C197" s="257"/>
      <c r="D197" s="257"/>
      <c r="E197" s="380" t="s">
        <v>602</v>
      </c>
      <c r="F197" s="381"/>
      <c r="G197" s="273">
        <v>6.21</v>
      </c>
    </row>
    <row r="198" spans="1:7" s="238" customFormat="1" ht="15.75">
      <c r="A198" s="257"/>
      <c r="B198" s="257"/>
      <c r="C198" s="257"/>
      <c r="D198" s="257"/>
      <c r="E198" s="378" t="s">
        <v>568</v>
      </c>
      <c r="F198" s="379"/>
      <c r="G198" s="274">
        <v>20.02</v>
      </c>
    </row>
    <row r="199" spans="1:7" s="238" customFormat="1" ht="15.75">
      <c r="A199" s="257"/>
      <c r="B199" s="257"/>
      <c r="C199" s="257"/>
      <c r="D199" s="257"/>
      <c r="E199" s="378" t="s">
        <v>569</v>
      </c>
      <c r="F199" s="379"/>
      <c r="G199" s="274">
        <v>13.61</v>
      </c>
    </row>
    <row r="200" spans="1:7" s="238" customFormat="1" ht="15.75">
      <c r="A200" s="257"/>
      <c r="B200" s="257"/>
      <c r="C200" s="257"/>
      <c r="D200" s="257"/>
      <c r="E200" s="378" t="s">
        <v>570</v>
      </c>
      <c r="F200" s="379"/>
      <c r="G200" s="274">
        <v>33.63</v>
      </c>
    </row>
    <row r="201" spans="1:7" s="238" customFormat="1" ht="15.75">
      <c r="A201" s="257"/>
      <c r="B201" s="257"/>
      <c r="C201" s="257"/>
      <c r="D201" s="257"/>
      <c r="E201" s="378" t="s">
        <v>571</v>
      </c>
      <c r="F201" s="379"/>
      <c r="G201" s="274">
        <v>9.75</v>
      </c>
    </row>
    <row r="202" spans="1:7" s="238" customFormat="1" ht="15.75">
      <c r="A202" s="257"/>
      <c r="B202" s="257"/>
      <c r="C202" s="257"/>
      <c r="D202" s="257"/>
      <c r="E202" s="378" t="s">
        <v>572</v>
      </c>
      <c r="F202" s="379"/>
      <c r="G202" s="274">
        <v>43.38</v>
      </c>
    </row>
    <row r="203" spans="1:7" s="238" customFormat="1" ht="15">
      <c r="A203" s="257"/>
      <c r="B203" s="257"/>
      <c r="C203" s="387" t="s">
        <v>273</v>
      </c>
      <c r="D203" s="388"/>
      <c r="E203" s="257"/>
      <c r="F203" s="275"/>
      <c r="G203" s="275"/>
    </row>
    <row r="204" spans="1:7" s="238" customFormat="1" ht="15.75">
      <c r="A204" s="382" t="s">
        <v>647</v>
      </c>
      <c r="B204" s="383"/>
      <c r="C204" s="383"/>
      <c r="D204" s="383"/>
      <c r="E204" s="383"/>
      <c r="F204" s="383"/>
      <c r="G204" s="383"/>
    </row>
    <row r="205" spans="1:7" s="238" customFormat="1" ht="15.75">
      <c r="A205" s="376" t="s">
        <v>547</v>
      </c>
      <c r="B205" s="377"/>
      <c r="C205" s="253" t="s">
        <v>548</v>
      </c>
      <c r="D205" s="253" t="s">
        <v>549</v>
      </c>
      <c r="E205" s="253" t="s">
        <v>550</v>
      </c>
      <c r="F205" s="271" t="s">
        <v>551</v>
      </c>
      <c r="G205" s="271" t="s">
        <v>552</v>
      </c>
    </row>
    <row r="206" spans="1:7" s="238" customFormat="1" ht="30">
      <c r="A206" s="254" t="s">
        <v>640</v>
      </c>
      <c r="B206" s="255" t="s">
        <v>641</v>
      </c>
      <c r="C206" s="254" t="s">
        <v>316</v>
      </c>
      <c r="D206" s="254" t="s">
        <v>555</v>
      </c>
      <c r="E206" s="256">
        <v>1.2</v>
      </c>
      <c r="F206" s="272">
        <v>8.85</v>
      </c>
      <c r="G206" s="272">
        <v>10.62</v>
      </c>
    </row>
    <row r="207" spans="1:7" s="238" customFormat="1" ht="30">
      <c r="A207" s="254" t="s">
        <v>553</v>
      </c>
      <c r="B207" s="255" t="s">
        <v>554</v>
      </c>
      <c r="C207" s="254" t="s">
        <v>316</v>
      </c>
      <c r="D207" s="254" t="s">
        <v>555</v>
      </c>
      <c r="E207" s="256">
        <v>0.6</v>
      </c>
      <c r="F207" s="272">
        <v>7.03</v>
      </c>
      <c r="G207" s="272">
        <v>4.22</v>
      </c>
    </row>
    <row r="208" spans="1:7" s="238" customFormat="1" ht="15.75">
      <c r="A208" s="257"/>
      <c r="B208" s="257"/>
      <c r="C208" s="257"/>
      <c r="D208" s="257"/>
      <c r="E208" s="380" t="s">
        <v>558</v>
      </c>
      <c r="F208" s="381"/>
      <c r="G208" s="273">
        <v>14.84</v>
      </c>
    </row>
    <row r="209" spans="1:7" s="238" customFormat="1" ht="15.75">
      <c r="A209" s="376" t="s">
        <v>559</v>
      </c>
      <c r="B209" s="377"/>
      <c r="C209" s="253" t="s">
        <v>548</v>
      </c>
      <c r="D209" s="253" t="s">
        <v>549</v>
      </c>
      <c r="E209" s="253" t="s">
        <v>550</v>
      </c>
      <c r="F209" s="271" t="s">
        <v>551</v>
      </c>
      <c r="G209" s="271" t="s">
        <v>552</v>
      </c>
    </row>
    <row r="210" spans="1:7" s="238" customFormat="1" ht="15">
      <c r="A210" s="254" t="s">
        <v>648</v>
      </c>
      <c r="B210" s="255" t="s">
        <v>649</v>
      </c>
      <c r="C210" s="254" t="s">
        <v>316</v>
      </c>
      <c r="D210" s="254" t="s">
        <v>319</v>
      </c>
      <c r="E210" s="256">
        <v>1.05</v>
      </c>
      <c r="F210" s="272">
        <v>34.63</v>
      </c>
      <c r="G210" s="272">
        <v>36.36</v>
      </c>
    </row>
    <row r="211" spans="1:7" s="238" customFormat="1" ht="15">
      <c r="A211" s="254" t="s">
        <v>650</v>
      </c>
      <c r="B211" s="255" t="s">
        <v>651</v>
      </c>
      <c r="C211" s="254" t="s">
        <v>316</v>
      </c>
      <c r="D211" s="254" t="s">
        <v>504</v>
      </c>
      <c r="E211" s="256">
        <v>5</v>
      </c>
      <c r="F211" s="272">
        <v>0.61</v>
      </c>
      <c r="G211" s="272">
        <v>3.05</v>
      </c>
    </row>
    <row r="212" spans="1:7" s="238" customFormat="1" ht="15">
      <c r="A212" s="254" t="s">
        <v>652</v>
      </c>
      <c r="B212" s="255" t="s">
        <v>653</v>
      </c>
      <c r="C212" s="254" t="s">
        <v>316</v>
      </c>
      <c r="D212" s="254" t="s">
        <v>504</v>
      </c>
      <c r="E212" s="256">
        <v>1.2</v>
      </c>
      <c r="F212" s="272">
        <v>2.99</v>
      </c>
      <c r="G212" s="272">
        <v>3.59</v>
      </c>
    </row>
    <row r="213" spans="1:7" s="238" customFormat="1" ht="15.75">
      <c r="A213" s="257"/>
      <c r="B213" s="257"/>
      <c r="C213" s="257"/>
      <c r="D213" s="257"/>
      <c r="E213" s="380" t="s">
        <v>567</v>
      </c>
      <c r="F213" s="381"/>
      <c r="G213" s="273">
        <v>43</v>
      </c>
    </row>
    <row r="214" spans="1:7" s="238" customFormat="1" ht="15.75">
      <c r="A214" s="257"/>
      <c r="B214" s="257"/>
      <c r="C214" s="257"/>
      <c r="D214" s="257"/>
      <c r="E214" s="378" t="s">
        <v>568</v>
      </c>
      <c r="F214" s="379"/>
      <c r="G214" s="274">
        <v>57.84</v>
      </c>
    </row>
    <row r="215" spans="1:7" s="238" customFormat="1" ht="15.75">
      <c r="A215" s="257"/>
      <c r="B215" s="257"/>
      <c r="C215" s="257"/>
      <c r="D215" s="257"/>
      <c r="E215" s="378" t="s">
        <v>569</v>
      </c>
      <c r="F215" s="379"/>
      <c r="G215" s="274">
        <v>13.26</v>
      </c>
    </row>
    <row r="216" spans="1:7" s="238" customFormat="1" ht="15.75">
      <c r="A216" s="257"/>
      <c r="B216" s="257"/>
      <c r="C216" s="257"/>
      <c r="D216" s="257"/>
      <c r="E216" s="378" t="s">
        <v>570</v>
      </c>
      <c r="F216" s="379"/>
      <c r="G216" s="274">
        <v>71.1</v>
      </c>
    </row>
    <row r="217" spans="1:7" s="238" customFormat="1" ht="15.75">
      <c r="A217" s="257"/>
      <c r="B217" s="257"/>
      <c r="C217" s="257"/>
      <c r="D217" s="257"/>
      <c r="E217" s="378" t="s">
        <v>571</v>
      </c>
      <c r="F217" s="379"/>
      <c r="G217" s="274">
        <v>20.62</v>
      </c>
    </row>
    <row r="218" spans="1:7" s="238" customFormat="1" ht="15.75">
      <c r="A218" s="257"/>
      <c r="B218" s="257"/>
      <c r="C218" s="257"/>
      <c r="D218" s="257"/>
      <c r="E218" s="378" t="s">
        <v>572</v>
      </c>
      <c r="F218" s="379"/>
      <c r="G218" s="274">
        <v>91.72</v>
      </c>
    </row>
    <row r="219" spans="1:7" s="238" customFormat="1" ht="15">
      <c r="A219" s="257"/>
      <c r="B219" s="257"/>
      <c r="C219" s="387" t="s">
        <v>273</v>
      </c>
      <c r="D219" s="388"/>
      <c r="E219" s="257"/>
      <c r="F219" s="275"/>
      <c r="G219" s="275"/>
    </row>
    <row r="220" spans="1:7" s="238" customFormat="1" ht="15.75">
      <c r="A220" s="382" t="s">
        <v>654</v>
      </c>
      <c r="B220" s="383"/>
      <c r="C220" s="383"/>
      <c r="D220" s="383"/>
      <c r="E220" s="383"/>
      <c r="F220" s="383"/>
      <c r="G220" s="383"/>
    </row>
    <row r="221" spans="1:7" s="238" customFormat="1" ht="15.75">
      <c r="A221" s="376" t="s">
        <v>547</v>
      </c>
      <c r="B221" s="377"/>
      <c r="C221" s="253" t="s">
        <v>548</v>
      </c>
      <c r="D221" s="253" t="s">
        <v>549</v>
      </c>
      <c r="E221" s="253" t="s">
        <v>550</v>
      </c>
      <c r="F221" s="271" t="s">
        <v>551</v>
      </c>
      <c r="G221" s="271" t="s">
        <v>552</v>
      </c>
    </row>
    <row r="222" spans="1:7" s="238" customFormat="1" ht="30">
      <c r="A222" s="254" t="s">
        <v>640</v>
      </c>
      <c r="B222" s="255" t="s">
        <v>641</v>
      </c>
      <c r="C222" s="254" t="s">
        <v>316</v>
      </c>
      <c r="D222" s="254" t="s">
        <v>555</v>
      </c>
      <c r="E222" s="256">
        <v>0.7</v>
      </c>
      <c r="F222" s="272">
        <v>8.85</v>
      </c>
      <c r="G222" s="272">
        <v>6.19</v>
      </c>
    </row>
    <row r="223" spans="1:7" s="238" customFormat="1" ht="30">
      <c r="A223" s="254" t="s">
        <v>553</v>
      </c>
      <c r="B223" s="255" t="s">
        <v>554</v>
      </c>
      <c r="C223" s="254" t="s">
        <v>316</v>
      </c>
      <c r="D223" s="254" t="s">
        <v>555</v>
      </c>
      <c r="E223" s="256">
        <v>0.7</v>
      </c>
      <c r="F223" s="272">
        <v>7.03</v>
      </c>
      <c r="G223" s="272">
        <v>4.92</v>
      </c>
    </row>
    <row r="224" spans="1:7" s="238" customFormat="1" ht="15.75">
      <c r="A224" s="257"/>
      <c r="B224" s="257"/>
      <c r="C224" s="257"/>
      <c r="D224" s="257"/>
      <c r="E224" s="380" t="s">
        <v>558</v>
      </c>
      <c r="F224" s="381"/>
      <c r="G224" s="273">
        <v>11.11</v>
      </c>
    </row>
    <row r="225" spans="1:7" s="238" customFormat="1" ht="15.75">
      <c r="A225" s="376" t="s">
        <v>593</v>
      </c>
      <c r="B225" s="377"/>
      <c r="C225" s="253" t="s">
        <v>548</v>
      </c>
      <c r="D225" s="253" t="s">
        <v>549</v>
      </c>
      <c r="E225" s="253" t="s">
        <v>550</v>
      </c>
      <c r="F225" s="271" t="s">
        <v>551</v>
      </c>
      <c r="G225" s="271" t="s">
        <v>552</v>
      </c>
    </row>
    <row r="226" spans="1:7" s="238" customFormat="1" ht="15">
      <c r="A226" s="254" t="s">
        <v>645</v>
      </c>
      <c r="B226" s="255" t="s">
        <v>646</v>
      </c>
      <c r="C226" s="254" t="s">
        <v>316</v>
      </c>
      <c r="D226" s="254" t="s">
        <v>328</v>
      </c>
      <c r="E226" s="256">
        <v>0.025</v>
      </c>
      <c r="F226" s="272">
        <v>248.34</v>
      </c>
      <c r="G226" s="272">
        <v>6.21</v>
      </c>
    </row>
    <row r="227" spans="1:7" s="238" customFormat="1" ht="15.75">
      <c r="A227" s="257"/>
      <c r="B227" s="257"/>
      <c r="C227" s="257"/>
      <c r="D227" s="257"/>
      <c r="E227" s="380" t="s">
        <v>602</v>
      </c>
      <c r="F227" s="381"/>
      <c r="G227" s="273">
        <v>6.21</v>
      </c>
    </row>
    <row r="228" spans="1:7" s="238" customFormat="1" ht="15.75">
      <c r="A228" s="257"/>
      <c r="B228" s="257"/>
      <c r="C228" s="257"/>
      <c r="D228" s="257"/>
      <c r="E228" s="378" t="s">
        <v>568</v>
      </c>
      <c r="F228" s="379"/>
      <c r="G228" s="274">
        <v>17.32</v>
      </c>
    </row>
    <row r="229" spans="1:7" s="238" customFormat="1" ht="15.75">
      <c r="A229" s="257"/>
      <c r="B229" s="257"/>
      <c r="C229" s="257"/>
      <c r="D229" s="257"/>
      <c r="E229" s="378" t="s">
        <v>569</v>
      </c>
      <c r="F229" s="379"/>
      <c r="G229" s="274">
        <v>11.2</v>
      </c>
    </row>
    <row r="230" spans="1:7" s="238" customFormat="1" ht="15.75">
      <c r="A230" s="257"/>
      <c r="B230" s="257"/>
      <c r="C230" s="257"/>
      <c r="D230" s="257"/>
      <c r="E230" s="378" t="s">
        <v>570</v>
      </c>
      <c r="F230" s="379"/>
      <c r="G230" s="274">
        <v>28.52</v>
      </c>
    </row>
    <row r="231" spans="1:7" s="238" customFormat="1" ht="15.75">
      <c r="A231" s="257"/>
      <c r="B231" s="257"/>
      <c r="C231" s="257"/>
      <c r="D231" s="257"/>
      <c r="E231" s="378" t="s">
        <v>571</v>
      </c>
      <c r="F231" s="379"/>
      <c r="G231" s="274">
        <v>8.27</v>
      </c>
    </row>
    <row r="232" spans="1:7" s="238" customFormat="1" ht="15.75">
      <c r="A232" s="257"/>
      <c r="B232" s="257"/>
      <c r="C232" s="257"/>
      <c r="D232" s="257"/>
      <c r="E232" s="378" t="s">
        <v>572</v>
      </c>
      <c r="F232" s="379"/>
      <c r="G232" s="274">
        <v>36.79</v>
      </c>
    </row>
    <row r="233" spans="1:7" s="238" customFormat="1" ht="15">
      <c r="A233" s="257"/>
      <c r="B233" s="257"/>
      <c r="C233" s="387" t="s">
        <v>273</v>
      </c>
      <c r="D233" s="388"/>
      <c r="E233" s="257"/>
      <c r="F233" s="275"/>
      <c r="G233" s="275"/>
    </row>
    <row r="234" spans="1:7" s="238" customFormat="1" ht="15.75">
      <c r="A234" s="382" t="s">
        <v>655</v>
      </c>
      <c r="B234" s="383"/>
      <c r="C234" s="383"/>
      <c r="D234" s="383"/>
      <c r="E234" s="383"/>
      <c r="F234" s="383"/>
      <c r="G234" s="383"/>
    </row>
    <row r="235" spans="1:7" s="238" customFormat="1" ht="15.75">
      <c r="A235" s="376" t="s">
        <v>547</v>
      </c>
      <c r="B235" s="377"/>
      <c r="C235" s="253" t="s">
        <v>548</v>
      </c>
      <c r="D235" s="253" t="s">
        <v>549</v>
      </c>
      <c r="E235" s="253" t="s">
        <v>550</v>
      </c>
      <c r="F235" s="271" t="s">
        <v>551</v>
      </c>
      <c r="G235" s="271" t="s">
        <v>552</v>
      </c>
    </row>
    <row r="236" spans="1:7" s="238" customFormat="1" ht="30">
      <c r="A236" s="254" t="s">
        <v>640</v>
      </c>
      <c r="B236" s="255" t="s">
        <v>641</v>
      </c>
      <c r="C236" s="254" t="s">
        <v>316</v>
      </c>
      <c r="D236" s="254" t="s">
        <v>555</v>
      </c>
      <c r="E236" s="256">
        <v>0.4</v>
      </c>
      <c r="F236" s="272">
        <v>8.85</v>
      </c>
      <c r="G236" s="272">
        <v>3.54</v>
      </c>
    </row>
    <row r="237" spans="1:7" s="238" customFormat="1" ht="30">
      <c r="A237" s="254" t="s">
        <v>553</v>
      </c>
      <c r="B237" s="255" t="s">
        <v>554</v>
      </c>
      <c r="C237" s="254" t="s">
        <v>316</v>
      </c>
      <c r="D237" s="254" t="s">
        <v>555</v>
      </c>
      <c r="E237" s="256">
        <v>0.8</v>
      </c>
      <c r="F237" s="272">
        <v>7.03</v>
      </c>
      <c r="G237" s="272">
        <v>5.62</v>
      </c>
    </row>
    <row r="238" spans="1:7" s="238" customFormat="1" ht="15.75">
      <c r="A238" s="257"/>
      <c r="B238" s="257"/>
      <c r="C238" s="257"/>
      <c r="D238" s="257"/>
      <c r="E238" s="380" t="s">
        <v>558</v>
      </c>
      <c r="F238" s="381"/>
      <c r="G238" s="273">
        <v>9.16</v>
      </c>
    </row>
    <row r="239" spans="1:7" s="238" customFormat="1" ht="15.75">
      <c r="A239" s="376" t="s">
        <v>559</v>
      </c>
      <c r="B239" s="377"/>
      <c r="C239" s="253" t="s">
        <v>548</v>
      </c>
      <c r="D239" s="253" t="s">
        <v>549</v>
      </c>
      <c r="E239" s="253" t="s">
        <v>550</v>
      </c>
      <c r="F239" s="271" t="s">
        <v>551</v>
      </c>
      <c r="G239" s="271" t="s">
        <v>552</v>
      </c>
    </row>
    <row r="240" spans="1:7" s="238" customFormat="1" ht="15">
      <c r="A240" s="254" t="s">
        <v>656</v>
      </c>
      <c r="B240" s="255" t="s">
        <v>657</v>
      </c>
      <c r="C240" s="254" t="s">
        <v>316</v>
      </c>
      <c r="D240" s="254" t="s">
        <v>658</v>
      </c>
      <c r="E240" s="256">
        <v>0.4</v>
      </c>
      <c r="F240" s="272">
        <v>28.69</v>
      </c>
      <c r="G240" s="272">
        <v>11.48</v>
      </c>
    </row>
    <row r="241" spans="1:7" s="238" customFormat="1" ht="15">
      <c r="A241" s="254" t="s">
        <v>659</v>
      </c>
      <c r="B241" s="255" t="s">
        <v>660</v>
      </c>
      <c r="C241" s="254" t="s">
        <v>316</v>
      </c>
      <c r="D241" s="254" t="s">
        <v>328</v>
      </c>
      <c r="E241" s="256">
        <v>0.11</v>
      </c>
      <c r="F241" s="272">
        <v>108.68</v>
      </c>
      <c r="G241" s="272">
        <v>11.95</v>
      </c>
    </row>
    <row r="242" spans="1:7" s="238" customFormat="1" ht="15">
      <c r="A242" s="254" t="s">
        <v>661</v>
      </c>
      <c r="B242" s="255" t="s">
        <v>662</v>
      </c>
      <c r="C242" s="254" t="s">
        <v>316</v>
      </c>
      <c r="D242" s="254" t="s">
        <v>328</v>
      </c>
      <c r="E242" s="256">
        <v>0.07</v>
      </c>
      <c r="F242" s="272">
        <v>46.37</v>
      </c>
      <c r="G242" s="272">
        <v>3.25</v>
      </c>
    </row>
    <row r="243" spans="1:7" s="238" customFormat="1" ht="15.75">
      <c r="A243" s="257"/>
      <c r="B243" s="257"/>
      <c r="C243" s="257"/>
      <c r="D243" s="257"/>
      <c r="E243" s="380" t="s">
        <v>567</v>
      </c>
      <c r="F243" s="381"/>
      <c r="G243" s="273">
        <v>26.68</v>
      </c>
    </row>
    <row r="244" spans="1:7" s="238" customFormat="1" ht="15.75">
      <c r="A244" s="257"/>
      <c r="B244" s="257"/>
      <c r="C244" s="257"/>
      <c r="D244" s="257"/>
      <c r="E244" s="378" t="s">
        <v>568</v>
      </c>
      <c r="F244" s="379"/>
      <c r="G244" s="274">
        <v>35.84</v>
      </c>
    </row>
    <row r="245" spans="1:7" s="238" customFormat="1" ht="15.75">
      <c r="A245" s="257"/>
      <c r="B245" s="257"/>
      <c r="C245" s="257"/>
      <c r="D245" s="257"/>
      <c r="E245" s="378" t="s">
        <v>569</v>
      </c>
      <c r="F245" s="379"/>
      <c r="G245" s="274">
        <v>8.19</v>
      </c>
    </row>
    <row r="246" spans="1:7" s="238" customFormat="1" ht="15.75">
      <c r="A246" s="257"/>
      <c r="B246" s="257"/>
      <c r="C246" s="257"/>
      <c r="D246" s="257"/>
      <c r="E246" s="378" t="s">
        <v>570</v>
      </c>
      <c r="F246" s="379"/>
      <c r="G246" s="274">
        <v>44.03</v>
      </c>
    </row>
    <row r="247" spans="1:7" s="238" customFormat="1" ht="15.75">
      <c r="A247" s="257"/>
      <c r="B247" s="257"/>
      <c r="C247" s="257"/>
      <c r="D247" s="257"/>
      <c r="E247" s="378" t="s">
        <v>571</v>
      </c>
      <c r="F247" s="379"/>
      <c r="G247" s="274">
        <v>12.77</v>
      </c>
    </row>
    <row r="248" spans="1:7" s="238" customFormat="1" ht="15.75">
      <c r="A248" s="257"/>
      <c r="B248" s="257"/>
      <c r="C248" s="257"/>
      <c r="D248" s="257"/>
      <c r="E248" s="378" t="s">
        <v>572</v>
      </c>
      <c r="F248" s="379"/>
      <c r="G248" s="274">
        <v>56.8</v>
      </c>
    </row>
    <row r="249" spans="1:7" s="238" customFormat="1" ht="15">
      <c r="A249" s="257"/>
      <c r="B249" s="257"/>
      <c r="C249" s="387" t="s">
        <v>273</v>
      </c>
      <c r="D249" s="388"/>
      <c r="E249" s="257"/>
      <c r="F249" s="275"/>
      <c r="G249" s="275"/>
    </row>
    <row r="250" spans="1:7" s="238" customFormat="1" ht="15.75">
      <c r="A250" s="382" t="s">
        <v>663</v>
      </c>
      <c r="B250" s="383"/>
      <c r="C250" s="383"/>
      <c r="D250" s="383"/>
      <c r="E250" s="383"/>
      <c r="F250" s="383"/>
      <c r="G250" s="383"/>
    </row>
    <row r="251" spans="1:7" s="238" customFormat="1" ht="15.75">
      <c r="A251" s="376" t="s">
        <v>547</v>
      </c>
      <c r="B251" s="377"/>
      <c r="C251" s="253" t="s">
        <v>548</v>
      </c>
      <c r="D251" s="253" t="s">
        <v>549</v>
      </c>
      <c r="E251" s="253" t="s">
        <v>550</v>
      </c>
      <c r="F251" s="271" t="s">
        <v>551</v>
      </c>
      <c r="G251" s="271" t="s">
        <v>552</v>
      </c>
    </row>
    <row r="252" spans="1:7" s="238" customFormat="1" ht="30">
      <c r="A252" s="254" t="s">
        <v>553</v>
      </c>
      <c r="B252" s="255" t="s">
        <v>554</v>
      </c>
      <c r="C252" s="254" t="s">
        <v>316</v>
      </c>
      <c r="D252" s="254" t="s">
        <v>555</v>
      </c>
      <c r="E252" s="256">
        <v>0.8</v>
      </c>
      <c r="F252" s="272">
        <v>7.03</v>
      </c>
      <c r="G252" s="272">
        <v>5.62</v>
      </c>
    </row>
    <row r="253" spans="1:7" s="238" customFormat="1" ht="30">
      <c r="A253" s="254" t="s">
        <v>640</v>
      </c>
      <c r="B253" s="255" t="s">
        <v>641</v>
      </c>
      <c r="C253" s="254" t="s">
        <v>316</v>
      </c>
      <c r="D253" s="254" t="s">
        <v>555</v>
      </c>
      <c r="E253" s="256">
        <v>0.6</v>
      </c>
      <c r="F253" s="272">
        <v>8.85</v>
      </c>
      <c r="G253" s="272">
        <v>5.31</v>
      </c>
    </row>
    <row r="254" spans="1:7" s="238" customFormat="1" ht="15.75">
      <c r="A254" s="257"/>
      <c r="B254" s="257"/>
      <c r="C254" s="257"/>
      <c r="D254" s="257"/>
      <c r="E254" s="380" t="s">
        <v>558</v>
      </c>
      <c r="F254" s="381"/>
      <c r="G254" s="273">
        <v>10.93</v>
      </c>
    </row>
    <row r="255" spans="1:7" s="238" customFormat="1" ht="15.75">
      <c r="A255" s="376" t="s">
        <v>559</v>
      </c>
      <c r="B255" s="377"/>
      <c r="C255" s="253" t="s">
        <v>548</v>
      </c>
      <c r="D255" s="253" t="s">
        <v>549</v>
      </c>
      <c r="E255" s="253" t="s">
        <v>550</v>
      </c>
      <c r="F255" s="271" t="s">
        <v>551</v>
      </c>
      <c r="G255" s="271" t="s">
        <v>552</v>
      </c>
    </row>
    <row r="256" spans="1:7" s="238" customFormat="1" ht="15">
      <c r="A256" s="254" t="s">
        <v>661</v>
      </c>
      <c r="B256" s="255" t="s">
        <v>662</v>
      </c>
      <c r="C256" s="254" t="s">
        <v>316</v>
      </c>
      <c r="D256" s="254" t="s">
        <v>328</v>
      </c>
      <c r="E256" s="256">
        <v>0.037</v>
      </c>
      <c r="F256" s="272">
        <v>46.37</v>
      </c>
      <c r="G256" s="272">
        <v>1.72</v>
      </c>
    </row>
    <row r="257" spans="1:7" s="238" customFormat="1" ht="15">
      <c r="A257" s="254" t="s">
        <v>656</v>
      </c>
      <c r="B257" s="255" t="s">
        <v>657</v>
      </c>
      <c r="C257" s="254" t="s">
        <v>316</v>
      </c>
      <c r="D257" s="254" t="s">
        <v>658</v>
      </c>
      <c r="E257" s="256">
        <v>0.15</v>
      </c>
      <c r="F257" s="272">
        <v>28.69</v>
      </c>
      <c r="G257" s="272">
        <v>4.3</v>
      </c>
    </row>
    <row r="258" spans="1:7" s="238" customFormat="1" ht="15.75">
      <c r="A258" s="257"/>
      <c r="B258" s="257"/>
      <c r="C258" s="257"/>
      <c r="D258" s="257"/>
      <c r="E258" s="380" t="s">
        <v>567</v>
      </c>
      <c r="F258" s="381"/>
      <c r="G258" s="273">
        <v>6.02</v>
      </c>
    </row>
    <row r="259" spans="1:7" s="238" customFormat="1" ht="15.75">
      <c r="A259" s="257"/>
      <c r="B259" s="257"/>
      <c r="C259" s="257"/>
      <c r="D259" s="257"/>
      <c r="E259" s="378" t="s">
        <v>568</v>
      </c>
      <c r="F259" s="379"/>
      <c r="G259" s="274">
        <v>16.95</v>
      </c>
    </row>
    <row r="260" spans="1:7" s="238" customFormat="1" ht="15.75">
      <c r="A260" s="257"/>
      <c r="B260" s="257"/>
      <c r="C260" s="257"/>
      <c r="D260" s="257"/>
      <c r="E260" s="378" t="s">
        <v>569</v>
      </c>
      <c r="F260" s="379"/>
      <c r="G260" s="274">
        <v>9.78</v>
      </c>
    </row>
    <row r="261" spans="1:7" s="238" customFormat="1" ht="15.75">
      <c r="A261" s="257"/>
      <c r="B261" s="257"/>
      <c r="C261" s="257"/>
      <c r="D261" s="257"/>
      <c r="E261" s="378" t="s">
        <v>570</v>
      </c>
      <c r="F261" s="379"/>
      <c r="G261" s="274">
        <v>26.73</v>
      </c>
    </row>
    <row r="262" spans="1:7" s="238" customFormat="1" ht="15.75">
      <c r="A262" s="257"/>
      <c r="B262" s="257"/>
      <c r="C262" s="257"/>
      <c r="D262" s="257"/>
      <c r="E262" s="378" t="s">
        <v>571</v>
      </c>
      <c r="F262" s="379"/>
      <c r="G262" s="274">
        <v>7.75</v>
      </c>
    </row>
    <row r="263" spans="1:7" s="238" customFormat="1" ht="15.75">
      <c r="A263" s="257"/>
      <c r="B263" s="257"/>
      <c r="C263" s="257"/>
      <c r="D263" s="257"/>
      <c r="E263" s="378" t="s">
        <v>572</v>
      </c>
      <c r="F263" s="379"/>
      <c r="G263" s="274">
        <v>34.48</v>
      </c>
    </row>
    <row r="264" spans="1:7" s="238" customFormat="1" ht="15">
      <c r="A264" s="257"/>
      <c r="B264" s="257"/>
      <c r="C264" s="387" t="s">
        <v>273</v>
      </c>
      <c r="D264" s="388"/>
      <c r="E264" s="257"/>
      <c r="F264" s="275"/>
      <c r="G264" s="275"/>
    </row>
    <row r="265" spans="1:7" s="238" customFormat="1" ht="15.75">
      <c r="A265" s="382" t="s">
        <v>664</v>
      </c>
      <c r="B265" s="383"/>
      <c r="C265" s="383"/>
      <c r="D265" s="383"/>
      <c r="E265" s="383"/>
      <c r="F265" s="383"/>
      <c r="G265" s="383"/>
    </row>
    <row r="266" spans="1:7" s="238" customFormat="1" ht="15.75">
      <c r="A266" s="376" t="s">
        <v>547</v>
      </c>
      <c r="B266" s="377"/>
      <c r="C266" s="253" t="s">
        <v>548</v>
      </c>
      <c r="D266" s="253" t="s">
        <v>549</v>
      </c>
      <c r="E266" s="253" t="s">
        <v>550</v>
      </c>
      <c r="F266" s="271" t="s">
        <v>551</v>
      </c>
      <c r="G266" s="271" t="s">
        <v>552</v>
      </c>
    </row>
    <row r="267" spans="1:7" s="238" customFormat="1" ht="30">
      <c r="A267" s="254" t="s">
        <v>640</v>
      </c>
      <c r="B267" s="255" t="s">
        <v>641</v>
      </c>
      <c r="C267" s="254" t="s">
        <v>316</v>
      </c>
      <c r="D267" s="254" t="s">
        <v>555</v>
      </c>
      <c r="E267" s="256">
        <v>1.2</v>
      </c>
      <c r="F267" s="272">
        <v>8.85</v>
      </c>
      <c r="G267" s="272">
        <v>10.62</v>
      </c>
    </row>
    <row r="268" spans="1:7" s="238" customFormat="1" ht="30">
      <c r="A268" s="254" t="s">
        <v>553</v>
      </c>
      <c r="B268" s="255" t="s">
        <v>554</v>
      </c>
      <c r="C268" s="254" t="s">
        <v>316</v>
      </c>
      <c r="D268" s="254" t="s">
        <v>555</v>
      </c>
      <c r="E268" s="256">
        <v>0.6</v>
      </c>
      <c r="F268" s="272">
        <v>7.03</v>
      </c>
      <c r="G268" s="272">
        <v>4.22</v>
      </c>
    </row>
    <row r="269" spans="1:7" s="238" customFormat="1" ht="15.75">
      <c r="A269" s="257"/>
      <c r="B269" s="257"/>
      <c r="C269" s="257"/>
      <c r="D269" s="257"/>
      <c r="E269" s="380" t="s">
        <v>558</v>
      </c>
      <c r="F269" s="381"/>
      <c r="G269" s="273">
        <v>14.84</v>
      </c>
    </row>
    <row r="270" spans="1:7" s="238" customFormat="1" ht="15.75">
      <c r="A270" s="376" t="s">
        <v>559</v>
      </c>
      <c r="B270" s="377"/>
      <c r="C270" s="253" t="s">
        <v>548</v>
      </c>
      <c r="D270" s="253" t="s">
        <v>549</v>
      </c>
      <c r="E270" s="253" t="s">
        <v>550</v>
      </c>
      <c r="F270" s="271" t="s">
        <v>551</v>
      </c>
      <c r="G270" s="271" t="s">
        <v>552</v>
      </c>
    </row>
    <row r="271" spans="1:7" s="238" customFormat="1" ht="15">
      <c r="A271" s="254" t="s">
        <v>650</v>
      </c>
      <c r="B271" s="255" t="s">
        <v>651</v>
      </c>
      <c r="C271" s="254" t="s">
        <v>316</v>
      </c>
      <c r="D271" s="254" t="s">
        <v>504</v>
      </c>
      <c r="E271" s="256">
        <v>5</v>
      </c>
      <c r="F271" s="272">
        <v>0.61</v>
      </c>
      <c r="G271" s="272">
        <v>3.05</v>
      </c>
    </row>
    <row r="272" spans="1:7" s="238" customFormat="1" ht="15">
      <c r="A272" s="254" t="s">
        <v>652</v>
      </c>
      <c r="B272" s="255" t="s">
        <v>653</v>
      </c>
      <c r="C272" s="254" t="s">
        <v>316</v>
      </c>
      <c r="D272" s="254" t="s">
        <v>504</v>
      </c>
      <c r="E272" s="256">
        <v>1.2</v>
      </c>
      <c r="F272" s="272">
        <v>2.99</v>
      </c>
      <c r="G272" s="272">
        <v>3.59</v>
      </c>
    </row>
    <row r="273" spans="1:7" s="238" customFormat="1" ht="15">
      <c r="A273" s="254" t="s">
        <v>665</v>
      </c>
      <c r="B273" s="255" t="s">
        <v>666</v>
      </c>
      <c r="C273" s="254" t="s">
        <v>316</v>
      </c>
      <c r="D273" s="254" t="s">
        <v>319</v>
      </c>
      <c r="E273" s="256">
        <v>1.05</v>
      </c>
      <c r="F273" s="272">
        <v>31.3</v>
      </c>
      <c r="G273" s="272">
        <v>32.87</v>
      </c>
    </row>
    <row r="274" spans="1:7" s="238" customFormat="1" ht="15.75">
      <c r="A274" s="257"/>
      <c r="B274" s="257"/>
      <c r="C274" s="257"/>
      <c r="D274" s="257"/>
      <c r="E274" s="380" t="s">
        <v>567</v>
      </c>
      <c r="F274" s="381"/>
      <c r="G274" s="273">
        <v>39.51</v>
      </c>
    </row>
    <row r="275" spans="1:7" s="238" customFormat="1" ht="15.75">
      <c r="A275" s="257"/>
      <c r="B275" s="257"/>
      <c r="C275" s="257"/>
      <c r="D275" s="257"/>
      <c r="E275" s="378" t="s">
        <v>568</v>
      </c>
      <c r="F275" s="379"/>
      <c r="G275" s="274">
        <v>54.35</v>
      </c>
    </row>
    <row r="276" spans="1:7" s="238" customFormat="1" ht="15.75">
      <c r="A276" s="257"/>
      <c r="B276" s="257"/>
      <c r="C276" s="257"/>
      <c r="D276" s="257"/>
      <c r="E276" s="378" t="s">
        <v>569</v>
      </c>
      <c r="F276" s="379"/>
      <c r="G276" s="274">
        <v>13.26</v>
      </c>
    </row>
    <row r="277" spans="1:7" s="238" customFormat="1" ht="15.75">
      <c r="A277" s="257"/>
      <c r="B277" s="257"/>
      <c r="C277" s="257"/>
      <c r="D277" s="257"/>
      <c r="E277" s="378" t="s">
        <v>570</v>
      </c>
      <c r="F277" s="379"/>
      <c r="G277" s="274">
        <v>67.61</v>
      </c>
    </row>
    <row r="278" spans="1:7" s="238" customFormat="1" ht="15.75">
      <c r="A278" s="257"/>
      <c r="B278" s="257"/>
      <c r="C278" s="257"/>
      <c r="D278" s="257"/>
      <c r="E278" s="378" t="s">
        <v>571</v>
      </c>
      <c r="F278" s="379"/>
      <c r="G278" s="274">
        <v>19.61</v>
      </c>
    </row>
    <row r="279" spans="1:7" s="238" customFormat="1" ht="15.75">
      <c r="A279" s="257"/>
      <c r="B279" s="257"/>
      <c r="C279" s="257"/>
      <c r="D279" s="257"/>
      <c r="E279" s="378" t="s">
        <v>572</v>
      </c>
      <c r="F279" s="379"/>
      <c r="G279" s="274">
        <v>87.22</v>
      </c>
    </row>
    <row r="280" spans="1:7" s="238" customFormat="1" ht="15">
      <c r="A280" s="257"/>
      <c r="B280" s="257"/>
      <c r="C280" s="387" t="s">
        <v>273</v>
      </c>
      <c r="D280" s="388"/>
      <c r="E280" s="257"/>
      <c r="F280" s="275"/>
      <c r="G280" s="275"/>
    </row>
    <row r="281" spans="1:7" s="238" customFormat="1" ht="15.75">
      <c r="A281" s="382" t="s">
        <v>667</v>
      </c>
      <c r="B281" s="383"/>
      <c r="C281" s="383"/>
      <c r="D281" s="383"/>
      <c r="E281" s="383"/>
      <c r="F281" s="383"/>
      <c r="G281" s="383"/>
    </row>
    <row r="282" spans="1:7" s="238" customFormat="1" ht="15.75">
      <c r="A282" s="376" t="s">
        <v>593</v>
      </c>
      <c r="B282" s="377"/>
      <c r="C282" s="253" t="s">
        <v>548</v>
      </c>
      <c r="D282" s="253" t="s">
        <v>549</v>
      </c>
      <c r="E282" s="253" t="s">
        <v>550</v>
      </c>
      <c r="F282" s="271" t="s">
        <v>551</v>
      </c>
      <c r="G282" s="271" t="s">
        <v>552</v>
      </c>
    </row>
    <row r="283" spans="1:7" s="238" customFormat="1" ht="15">
      <c r="A283" s="254" t="s">
        <v>326</v>
      </c>
      <c r="B283" s="255" t="s">
        <v>327</v>
      </c>
      <c r="C283" s="254" t="s">
        <v>316</v>
      </c>
      <c r="D283" s="254" t="s">
        <v>328</v>
      </c>
      <c r="E283" s="256">
        <v>0.02</v>
      </c>
      <c r="F283" s="272">
        <v>21.08</v>
      </c>
      <c r="G283" s="272">
        <v>0.42</v>
      </c>
    </row>
    <row r="284" spans="1:7" s="238" customFormat="1" ht="30">
      <c r="A284" s="254" t="s">
        <v>668</v>
      </c>
      <c r="B284" s="255" t="s">
        <v>669</v>
      </c>
      <c r="C284" s="254" t="s">
        <v>316</v>
      </c>
      <c r="D284" s="254" t="s">
        <v>328</v>
      </c>
      <c r="E284" s="256">
        <v>0.02</v>
      </c>
      <c r="F284" s="272">
        <v>328.37</v>
      </c>
      <c r="G284" s="272">
        <v>6.57</v>
      </c>
    </row>
    <row r="285" spans="1:7" s="238" customFormat="1" ht="30">
      <c r="A285" s="254" t="s">
        <v>670</v>
      </c>
      <c r="B285" s="255" t="s">
        <v>671</v>
      </c>
      <c r="C285" s="254" t="s">
        <v>316</v>
      </c>
      <c r="D285" s="254" t="s">
        <v>328</v>
      </c>
      <c r="E285" s="256">
        <v>0.007</v>
      </c>
      <c r="F285" s="272">
        <v>779.94</v>
      </c>
      <c r="G285" s="272">
        <v>5.46</v>
      </c>
    </row>
    <row r="286" spans="1:7" s="238" customFormat="1" ht="15">
      <c r="A286" s="254" t="s">
        <v>672</v>
      </c>
      <c r="B286" s="255" t="s">
        <v>673</v>
      </c>
      <c r="C286" s="254" t="s">
        <v>316</v>
      </c>
      <c r="D286" s="254" t="s">
        <v>319</v>
      </c>
      <c r="E286" s="256">
        <v>1</v>
      </c>
      <c r="F286" s="272">
        <v>46.99</v>
      </c>
      <c r="G286" s="272">
        <v>46.99</v>
      </c>
    </row>
    <row r="287" spans="1:7" s="238" customFormat="1" ht="15.75">
      <c r="A287" s="257"/>
      <c r="B287" s="257"/>
      <c r="C287" s="257"/>
      <c r="D287" s="257"/>
      <c r="E287" s="380" t="s">
        <v>602</v>
      </c>
      <c r="F287" s="381"/>
      <c r="G287" s="273">
        <v>59.44</v>
      </c>
    </row>
    <row r="288" spans="1:7" s="238" customFormat="1" ht="15.75">
      <c r="A288" s="257"/>
      <c r="B288" s="257"/>
      <c r="C288" s="257"/>
      <c r="D288" s="257"/>
      <c r="E288" s="378" t="s">
        <v>568</v>
      </c>
      <c r="F288" s="379"/>
      <c r="G288" s="274">
        <v>59.44</v>
      </c>
    </row>
    <row r="289" spans="1:7" s="238" customFormat="1" ht="15.75">
      <c r="A289" s="257"/>
      <c r="B289" s="257"/>
      <c r="C289" s="257"/>
      <c r="D289" s="257"/>
      <c r="E289" s="378" t="s">
        <v>569</v>
      </c>
      <c r="F289" s="379"/>
      <c r="G289" s="274">
        <v>17.67</v>
      </c>
    </row>
    <row r="290" spans="1:7" s="238" customFormat="1" ht="15.75">
      <c r="A290" s="257"/>
      <c r="B290" s="257"/>
      <c r="C290" s="257"/>
      <c r="D290" s="257"/>
      <c r="E290" s="378" t="s">
        <v>570</v>
      </c>
      <c r="F290" s="379"/>
      <c r="G290" s="274">
        <v>77.11</v>
      </c>
    </row>
    <row r="291" spans="1:7" s="238" customFormat="1" ht="15.75">
      <c r="A291" s="257"/>
      <c r="B291" s="257"/>
      <c r="C291" s="257"/>
      <c r="D291" s="257"/>
      <c r="E291" s="378" t="s">
        <v>571</v>
      </c>
      <c r="F291" s="379"/>
      <c r="G291" s="274">
        <v>22.36</v>
      </c>
    </row>
    <row r="292" spans="1:7" s="238" customFormat="1" ht="15.75">
      <c r="A292" s="257"/>
      <c r="B292" s="257"/>
      <c r="C292" s="257"/>
      <c r="D292" s="257"/>
      <c r="E292" s="378" t="s">
        <v>572</v>
      </c>
      <c r="F292" s="379"/>
      <c r="G292" s="274">
        <v>99.47</v>
      </c>
    </row>
    <row r="293" spans="1:7" s="238" customFormat="1" ht="15">
      <c r="A293" s="257"/>
      <c r="B293" s="257"/>
      <c r="C293" s="387" t="s">
        <v>273</v>
      </c>
      <c r="D293" s="388"/>
      <c r="E293" s="257"/>
      <c r="F293" s="275"/>
      <c r="G293" s="275"/>
    </row>
    <row r="294" spans="1:7" s="238" customFormat="1" ht="43.5" customHeight="1">
      <c r="A294" s="382" t="s">
        <v>674</v>
      </c>
      <c r="B294" s="383"/>
      <c r="C294" s="383"/>
      <c r="D294" s="383"/>
      <c r="E294" s="383"/>
      <c r="F294" s="383"/>
      <c r="G294" s="383"/>
    </row>
    <row r="295" spans="1:7" s="238" customFormat="1" ht="15">
      <c r="A295" s="389"/>
      <c r="B295" s="389"/>
      <c r="C295" s="389"/>
      <c r="D295" s="389"/>
      <c r="E295" s="389"/>
      <c r="F295" s="389"/>
      <c r="G295" s="389"/>
    </row>
    <row r="296" spans="1:7" s="238" customFormat="1" ht="15.75">
      <c r="A296" s="376" t="s">
        <v>593</v>
      </c>
      <c r="B296" s="377"/>
      <c r="C296" s="253" t="s">
        <v>548</v>
      </c>
      <c r="D296" s="253" t="s">
        <v>549</v>
      </c>
      <c r="E296" s="253" t="s">
        <v>550</v>
      </c>
      <c r="F296" s="271" t="s">
        <v>551</v>
      </c>
      <c r="G296" s="271" t="s">
        <v>552</v>
      </c>
    </row>
    <row r="297" spans="1:7" s="238" customFormat="1" ht="45">
      <c r="A297" s="254" t="s">
        <v>675</v>
      </c>
      <c r="B297" s="255" t="s">
        <v>676</v>
      </c>
      <c r="C297" s="254" t="s">
        <v>306</v>
      </c>
      <c r="D297" s="254" t="s">
        <v>355</v>
      </c>
      <c r="E297" s="256">
        <v>2.2</v>
      </c>
      <c r="F297" s="272">
        <v>2.65</v>
      </c>
      <c r="G297" s="272">
        <v>5.83</v>
      </c>
    </row>
    <row r="298" spans="1:7" s="238" customFormat="1" ht="45">
      <c r="A298" s="254" t="s">
        <v>677</v>
      </c>
      <c r="B298" s="255" t="s">
        <v>678</v>
      </c>
      <c r="C298" s="254" t="s">
        <v>306</v>
      </c>
      <c r="D298" s="254" t="s">
        <v>310</v>
      </c>
      <c r="E298" s="256">
        <v>1</v>
      </c>
      <c r="F298" s="272">
        <v>1.7</v>
      </c>
      <c r="G298" s="272">
        <v>1.7</v>
      </c>
    </row>
    <row r="299" spans="1:7" s="238" customFormat="1" ht="60">
      <c r="A299" s="254" t="s">
        <v>679</v>
      </c>
      <c r="B299" s="255" t="s">
        <v>680</v>
      </c>
      <c r="C299" s="254" t="s">
        <v>306</v>
      </c>
      <c r="D299" s="254" t="s">
        <v>355</v>
      </c>
      <c r="E299" s="256">
        <v>2.2</v>
      </c>
      <c r="F299" s="272">
        <v>5.97</v>
      </c>
      <c r="G299" s="272">
        <v>13.13</v>
      </c>
    </row>
    <row r="300" spans="1:7" s="238" customFormat="1" ht="75">
      <c r="A300" s="254" t="s">
        <v>681</v>
      </c>
      <c r="B300" s="255" t="s">
        <v>682</v>
      </c>
      <c r="C300" s="254" t="s">
        <v>306</v>
      </c>
      <c r="D300" s="254" t="s">
        <v>355</v>
      </c>
      <c r="E300" s="256">
        <v>2</v>
      </c>
      <c r="F300" s="272">
        <v>2.65</v>
      </c>
      <c r="G300" s="272">
        <v>5.3</v>
      </c>
    </row>
    <row r="301" spans="1:7" s="238" customFormat="1" ht="75">
      <c r="A301" s="254" t="s">
        <v>683</v>
      </c>
      <c r="B301" s="255" t="s">
        <v>684</v>
      </c>
      <c r="C301" s="254" t="s">
        <v>306</v>
      </c>
      <c r="D301" s="254" t="s">
        <v>355</v>
      </c>
      <c r="E301" s="256">
        <v>2.2</v>
      </c>
      <c r="F301" s="272">
        <v>3.67</v>
      </c>
      <c r="G301" s="272">
        <v>8.07</v>
      </c>
    </row>
    <row r="302" spans="1:7" s="238" customFormat="1" ht="60">
      <c r="A302" s="254" t="s">
        <v>685</v>
      </c>
      <c r="B302" s="255" t="s">
        <v>686</v>
      </c>
      <c r="C302" s="254" t="s">
        <v>306</v>
      </c>
      <c r="D302" s="254" t="s">
        <v>355</v>
      </c>
      <c r="E302" s="256">
        <v>8.4</v>
      </c>
      <c r="F302" s="272">
        <v>1.41</v>
      </c>
      <c r="G302" s="272">
        <v>11.84</v>
      </c>
    </row>
    <row r="303" spans="1:7" s="238" customFormat="1" ht="45">
      <c r="A303" s="254" t="s">
        <v>687</v>
      </c>
      <c r="B303" s="255" t="s">
        <v>688</v>
      </c>
      <c r="C303" s="254" t="s">
        <v>306</v>
      </c>
      <c r="D303" s="254" t="s">
        <v>310</v>
      </c>
      <c r="E303" s="256">
        <v>0.375</v>
      </c>
      <c r="F303" s="272">
        <v>5.86</v>
      </c>
      <c r="G303" s="272">
        <v>2.2</v>
      </c>
    </row>
    <row r="304" spans="1:7" s="238" customFormat="1" ht="60">
      <c r="A304" s="254" t="s">
        <v>689</v>
      </c>
      <c r="B304" s="255" t="s">
        <v>690</v>
      </c>
      <c r="C304" s="254" t="s">
        <v>306</v>
      </c>
      <c r="D304" s="254" t="s">
        <v>310</v>
      </c>
      <c r="E304" s="256">
        <v>1</v>
      </c>
      <c r="F304" s="272">
        <v>7.01</v>
      </c>
      <c r="G304" s="272">
        <v>7.01</v>
      </c>
    </row>
    <row r="305" spans="1:7" s="238" customFormat="1" ht="60">
      <c r="A305" s="254" t="s">
        <v>691</v>
      </c>
      <c r="B305" s="255" t="s">
        <v>692</v>
      </c>
      <c r="C305" s="254" t="s">
        <v>306</v>
      </c>
      <c r="D305" s="254" t="s">
        <v>310</v>
      </c>
      <c r="E305" s="256">
        <v>1</v>
      </c>
      <c r="F305" s="272">
        <v>13.69</v>
      </c>
      <c r="G305" s="272">
        <v>13.69</v>
      </c>
    </row>
    <row r="306" spans="1:7" s="238" customFormat="1" ht="15.75">
      <c r="A306" s="257"/>
      <c r="B306" s="257"/>
      <c r="C306" s="257"/>
      <c r="D306" s="257"/>
      <c r="E306" s="380" t="s">
        <v>602</v>
      </c>
      <c r="F306" s="381"/>
      <c r="G306" s="273">
        <v>68.77</v>
      </c>
    </row>
    <row r="307" spans="1:7" s="238" customFormat="1" ht="15.75">
      <c r="A307" s="257"/>
      <c r="B307" s="257"/>
      <c r="C307" s="257"/>
      <c r="D307" s="257"/>
      <c r="E307" s="378" t="s">
        <v>568</v>
      </c>
      <c r="F307" s="379"/>
      <c r="G307" s="274">
        <v>68.77</v>
      </c>
    </row>
    <row r="308" spans="1:7" s="238" customFormat="1" ht="15.75">
      <c r="A308" s="257"/>
      <c r="B308" s="257"/>
      <c r="C308" s="257"/>
      <c r="D308" s="257"/>
      <c r="E308" s="378" t="s">
        <v>569</v>
      </c>
      <c r="F308" s="379"/>
      <c r="G308" s="274">
        <v>22.39</v>
      </c>
    </row>
    <row r="309" spans="1:7" s="238" customFormat="1" ht="15.75">
      <c r="A309" s="257"/>
      <c r="B309" s="257"/>
      <c r="C309" s="257"/>
      <c r="D309" s="257"/>
      <c r="E309" s="378" t="s">
        <v>570</v>
      </c>
      <c r="F309" s="379"/>
      <c r="G309" s="274">
        <v>91.16</v>
      </c>
    </row>
    <row r="310" spans="1:7" s="238" customFormat="1" ht="15.75">
      <c r="A310" s="257"/>
      <c r="B310" s="257"/>
      <c r="C310" s="257"/>
      <c r="D310" s="257"/>
      <c r="E310" s="378" t="s">
        <v>571</v>
      </c>
      <c r="F310" s="379"/>
      <c r="G310" s="274">
        <v>26.44</v>
      </c>
    </row>
    <row r="311" spans="1:7" s="238" customFormat="1" ht="15.75">
      <c r="A311" s="257"/>
      <c r="B311" s="257"/>
      <c r="C311" s="257"/>
      <c r="D311" s="257"/>
      <c r="E311" s="378" t="s">
        <v>572</v>
      </c>
      <c r="F311" s="379"/>
      <c r="G311" s="274">
        <v>117.6</v>
      </c>
    </row>
    <row r="312" spans="1:7" s="238" customFormat="1" ht="15">
      <c r="A312" s="257"/>
      <c r="B312" s="257"/>
      <c r="C312" s="387" t="s">
        <v>273</v>
      </c>
      <c r="D312" s="388"/>
      <c r="E312" s="257"/>
      <c r="F312" s="275"/>
      <c r="G312" s="275"/>
    </row>
    <row r="313" spans="1:7" s="238" customFormat="1" ht="41.25" customHeight="1">
      <c r="A313" s="382" t="s">
        <v>693</v>
      </c>
      <c r="B313" s="383"/>
      <c r="C313" s="383"/>
      <c r="D313" s="383"/>
      <c r="E313" s="383"/>
      <c r="F313" s="383"/>
      <c r="G313" s="383"/>
    </row>
    <row r="314" spans="1:7" s="238" customFormat="1" ht="15.75">
      <c r="A314" s="376" t="s">
        <v>593</v>
      </c>
      <c r="B314" s="377"/>
      <c r="C314" s="253" t="s">
        <v>548</v>
      </c>
      <c r="D314" s="253" t="s">
        <v>549</v>
      </c>
      <c r="E314" s="253" t="s">
        <v>550</v>
      </c>
      <c r="F314" s="271" t="s">
        <v>551</v>
      </c>
      <c r="G314" s="271" t="s">
        <v>552</v>
      </c>
    </row>
    <row r="315" spans="1:7" s="238" customFormat="1" ht="45">
      <c r="A315" s="254" t="s">
        <v>675</v>
      </c>
      <c r="B315" s="255" t="s">
        <v>676</v>
      </c>
      <c r="C315" s="254" t="s">
        <v>306</v>
      </c>
      <c r="D315" s="254" t="s">
        <v>355</v>
      </c>
      <c r="E315" s="256">
        <v>2.2</v>
      </c>
      <c r="F315" s="272">
        <v>2.65</v>
      </c>
      <c r="G315" s="272">
        <v>5.83</v>
      </c>
    </row>
    <row r="316" spans="1:7" s="238" customFormat="1" ht="45">
      <c r="A316" s="254" t="s">
        <v>677</v>
      </c>
      <c r="B316" s="255" t="s">
        <v>678</v>
      </c>
      <c r="C316" s="254" t="s">
        <v>306</v>
      </c>
      <c r="D316" s="254" t="s">
        <v>310</v>
      </c>
      <c r="E316" s="256">
        <v>1</v>
      </c>
      <c r="F316" s="272">
        <v>1.7</v>
      </c>
      <c r="G316" s="272">
        <v>1.7</v>
      </c>
    </row>
    <row r="317" spans="1:7" s="238" customFormat="1" ht="60">
      <c r="A317" s="254" t="s">
        <v>679</v>
      </c>
      <c r="B317" s="255" t="s">
        <v>680</v>
      </c>
      <c r="C317" s="254" t="s">
        <v>306</v>
      </c>
      <c r="D317" s="254" t="s">
        <v>355</v>
      </c>
      <c r="E317" s="256">
        <v>2.2</v>
      </c>
      <c r="F317" s="272">
        <v>5.97</v>
      </c>
      <c r="G317" s="272">
        <v>13.13</v>
      </c>
    </row>
    <row r="318" spans="1:7" s="238" customFormat="1" ht="75">
      <c r="A318" s="254" t="s">
        <v>681</v>
      </c>
      <c r="B318" s="255" t="s">
        <v>682</v>
      </c>
      <c r="C318" s="254" t="s">
        <v>306</v>
      </c>
      <c r="D318" s="254" t="s">
        <v>355</v>
      </c>
      <c r="E318" s="256">
        <v>2</v>
      </c>
      <c r="F318" s="272">
        <v>2.65</v>
      </c>
      <c r="G318" s="272">
        <v>5.3</v>
      </c>
    </row>
    <row r="319" spans="1:7" s="238" customFormat="1" ht="75">
      <c r="A319" s="254" t="s">
        <v>683</v>
      </c>
      <c r="B319" s="255" t="s">
        <v>684</v>
      </c>
      <c r="C319" s="254" t="s">
        <v>306</v>
      </c>
      <c r="D319" s="254" t="s">
        <v>355</v>
      </c>
      <c r="E319" s="256">
        <v>2.2</v>
      </c>
      <c r="F319" s="272">
        <v>3.67</v>
      </c>
      <c r="G319" s="272">
        <v>8.07</v>
      </c>
    </row>
    <row r="320" spans="1:7" s="238" customFormat="1" ht="60">
      <c r="A320" s="254" t="s">
        <v>694</v>
      </c>
      <c r="B320" s="255" t="s">
        <v>695</v>
      </c>
      <c r="C320" s="254" t="s">
        <v>306</v>
      </c>
      <c r="D320" s="254" t="s">
        <v>355</v>
      </c>
      <c r="E320" s="256">
        <v>12.6</v>
      </c>
      <c r="F320" s="272">
        <v>2.1</v>
      </c>
      <c r="G320" s="272">
        <v>26.46</v>
      </c>
    </row>
    <row r="321" spans="1:7" s="238" customFormat="1" ht="45">
      <c r="A321" s="254" t="s">
        <v>687</v>
      </c>
      <c r="B321" s="255" t="s">
        <v>688</v>
      </c>
      <c r="C321" s="254" t="s">
        <v>306</v>
      </c>
      <c r="D321" s="254" t="s">
        <v>310</v>
      </c>
      <c r="E321" s="256">
        <v>0.375</v>
      </c>
      <c r="F321" s="272">
        <v>5.86</v>
      </c>
      <c r="G321" s="272">
        <v>2.2</v>
      </c>
    </row>
    <row r="322" spans="1:7" s="238" customFormat="1" ht="60">
      <c r="A322" s="254" t="s">
        <v>689</v>
      </c>
      <c r="B322" s="255" t="s">
        <v>690</v>
      </c>
      <c r="C322" s="254" t="s">
        <v>306</v>
      </c>
      <c r="D322" s="254" t="s">
        <v>310</v>
      </c>
      <c r="E322" s="256">
        <v>1</v>
      </c>
      <c r="F322" s="272">
        <v>7.01</v>
      </c>
      <c r="G322" s="272">
        <v>7.01</v>
      </c>
    </row>
    <row r="323" spans="1:7" s="238" customFormat="1" ht="60">
      <c r="A323" s="254" t="s">
        <v>696</v>
      </c>
      <c r="B323" s="255" t="s">
        <v>697</v>
      </c>
      <c r="C323" s="254" t="s">
        <v>306</v>
      </c>
      <c r="D323" s="254" t="s">
        <v>310</v>
      </c>
      <c r="E323" s="256">
        <v>1</v>
      </c>
      <c r="F323" s="272">
        <v>17.52</v>
      </c>
      <c r="G323" s="272">
        <v>17.52</v>
      </c>
    </row>
    <row r="324" spans="1:7" s="238" customFormat="1" ht="15.75">
      <c r="A324" s="257"/>
      <c r="B324" s="257"/>
      <c r="C324" s="257"/>
      <c r="D324" s="257"/>
      <c r="E324" s="380" t="s">
        <v>602</v>
      </c>
      <c r="F324" s="381"/>
      <c r="G324" s="273">
        <v>87.22</v>
      </c>
    </row>
    <row r="325" spans="1:7" s="238" customFormat="1" ht="15.75">
      <c r="A325" s="257"/>
      <c r="B325" s="257"/>
      <c r="C325" s="257"/>
      <c r="D325" s="257"/>
      <c r="E325" s="378" t="s">
        <v>568</v>
      </c>
      <c r="F325" s="379"/>
      <c r="G325" s="274">
        <v>87.22</v>
      </c>
    </row>
    <row r="326" spans="1:7" s="238" customFormat="1" ht="15.75">
      <c r="A326" s="257"/>
      <c r="B326" s="257"/>
      <c r="C326" s="257"/>
      <c r="D326" s="257"/>
      <c r="E326" s="378" t="s">
        <v>569</v>
      </c>
      <c r="F326" s="379"/>
      <c r="G326" s="274">
        <v>25</v>
      </c>
    </row>
    <row r="327" spans="1:7" s="238" customFormat="1" ht="15.75">
      <c r="A327" s="257"/>
      <c r="B327" s="257"/>
      <c r="C327" s="257"/>
      <c r="D327" s="257"/>
      <c r="E327" s="378" t="s">
        <v>570</v>
      </c>
      <c r="F327" s="379"/>
      <c r="G327" s="274">
        <v>112.22</v>
      </c>
    </row>
    <row r="328" spans="1:7" s="238" customFormat="1" ht="15.75">
      <c r="A328" s="257"/>
      <c r="B328" s="257"/>
      <c r="C328" s="257"/>
      <c r="D328" s="257"/>
      <c r="E328" s="378" t="s">
        <v>571</v>
      </c>
      <c r="F328" s="379"/>
      <c r="G328" s="274">
        <v>32.54</v>
      </c>
    </row>
    <row r="329" spans="1:7" s="238" customFormat="1" ht="15.75">
      <c r="A329" s="257"/>
      <c r="B329" s="257"/>
      <c r="C329" s="257"/>
      <c r="D329" s="257"/>
      <c r="E329" s="378" t="s">
        <v>572</v>
      </c>
      <c r="F329" s="379"/>
      <c r="G329" s="274">
        <v>144.76</v>
      </c>
    </row>
    <row r="330" spans="1:7" s="238" customFormat="1" ht="15">
      <c r="A330" s="257"/>
      <c r="B330" s="257"/>
      <c r="C330" s="387" t="s">
        <v>273</v>
      </c>
      <c r="D330" s="388"/>
      <c r="E330" s="257"/>
      <c r="F330" s="275"/>
      <c r="G330" s="275"/>
    </row>
    <row r="331" spans="1:7" s="238" customFormat="1" ht="45" customHeight="1">
      <c r="A331" s="382" t="s">
        <v>698</v>
      </c>
      <c r="B331" s="383"/>
      <c r="C331" s="383"/>
      <c r="D331" s="383"/>
      <c r="E331" s="383"/>
      <c r="F331" s="383"/>
      <c r="G331" s="383"/>
    </row>
    <row r="332" spans="1:7" s="238" customFormat="1" ht="15.75">
      <c r="A332" s="376" t="s">
        <v>559</v>
      </c>
      <c r="B332" s="377"/>
      <c r="C332" s="253" t="s">
        <v>548</v>
      </c>
      <c r="D332" s="253" t="s">
        <v>549</v>
      </c>
      <c r="E332" s="253" t="s">
        <v>550</v>
      </c>
      <c r="F332" s="271" t="s">
        <v>551</v>
      </c>
      <c r="G332" s="271" t="s">
        <v>552</v>
      </c>
    </row>
    <row r="333" spans="1:7" s="238" customFormat="1" ht="60">
      <c r="A333" s="254" t="s">
        <v>699</v>
      </c>
      <c r="B333" s="255" t="s">
        <v>700</v>
      </c>
      <c r="C333" s="254" t="s">
        <v>306</v>
      </c>
      <c r="D333" s="254" t="s">
        <v>310</v>
      </c>
      <c r="E333" s="256">
        <v>1</v>
      </c>
      <c r="F333" s="272">
        <v>947.92</v>
      </c>
      <c r="G333" s="272">
        <v>947.92</v>
      </c>
    </row>
    <row r="334" spans="1:7" s="238" customFormat="1" ht="15.75">
      <c r="A334" s="257"/>
      <c r="B334" s="257"/>
      <c r="C334" s="257"/>
      <c r="D334" s="257"/>
      <c r="E334" s="380" t="s">
        <v>567</v>
      </c>
      <c r="F334" s="381"/>
      <c r="G334" s="273">
        <v>947.92</v>
      </c>
    </row>
    <row r="335" spans="1:7" s="238" customFormat="1" ht="15.75">
      <c r="A335" s="376" t="s">
        <v>593</v>
      </c>
      <c r="B335" s="377"/>
      <c r="C335" s="253" t="s">
        <v>548</v>
      </c>
      <c r="D335" s="253" t="s">
        <v>549</v>
      </c>
      <c r="E335" s="253" t="s">
        <v>550</v>
      </c>
      <c r="F335" s="271" t="s">
        <v>551</v>
      </c>
      <c r="G335" s="271" t="s">
        <v>552</v>
      </c>
    </row>
    <row r="336" spans="1:7" s="238" customFormat="1" ht="30">
      <c r="A336" s="254" t="s">
        <v>701</v>
      </c>
      <c r="B336" s="255" t="s">
        <v>702</v>
      </c>
      <c r="C336" s="254" t="s">
        <v>306</v>
      </c>
      <c r="D336" s="254" t="s">
        <v>555</v>
      </c>
      <c r="E336" s="256">
        <v>6</v>
      </c>
      <c r="F336" s="272">
        <v>8.92</v>
      </c>
      <c r="G336" s="272">
        <v>53.52</v>
      </c>
    </row>
    <row r="337" spans="1:7" s="238" customFormat="1" ht="30">
      <c r="A337" s="254" t="s">
        <v>703</v>
      </c>
      <c r="B337" s="255" t="s">
        <v>704</v>
      </c>
      <c r="C337" s="254" t="s">
        <v>306</v>
      </c>
      <c r="D337" s="254" t="s">
        <v>555</v>
      </c>
      <c r="E337" s="256">
        <v>6</v>
      </c>
      <c r="F337" s="272">
        <v>10.89</v>
      </c>
      <c r="G337" s="272">
        <v>65.34</v>
      </c>
    </row>
    <row r="338" spans="1:7" s="238" customFormat="1" ht="15.75">
      <c r="A338" s="257"/>
      <c r="B338" s="257"/>
      <c r="C338" s="257"/>
      <c r="D338" s="257"/>
      <c r="E338" s="380" t="s">
        <v>602</v>
      </c>
      <c r="F338" s="381"/>
      <c r="G338" s="273">
        <v>118.86</v>
      </c>
    </row>
    <row r="339" spans="1:7" s="238" customFormat="1" ht="15.75">
      <c r="A339" s="257"/>
      <c r="B339" s="257"/>
      <c r="C339" s="257"/>
      <c r="D339" s="257"/>
      <c r="E339" s="378" t="s">
        <v>568</v>
      </c>
      <c r="F339" s="379"/>
      <c r="G339" s="274">
        <v>1066.78</v>
      </c>
    </row>
    <row r="340" spans="1:7" s="238" customFormat="1" ht="15.75">
      <c r="A340" s="257"/>
      <c r="B340" s="257"/>
      <c r="C340" s="257"/>
      <c r="D340" s="257"/>
      <c r="E340" s="378" t="s">
        <v>569</v>
      </c>
      <c r="F340" s="379"/>
      <c r="G340" s="274">
        <v>60.96</v>
      </c>
    </row>
    <row r="341" spans="1:7" s="238" customFormat="1" ht="15.75">
      <c r="A341" s="257"/>
      <c r="B341" s="257"/>
      <c r="C341" s="257"/>
      <c r="D341" s="257"/>
      <c r="E341" s="378" t="s">
        <v>570</v>
      </c>
      <c r="F341" s="379"/>
      <c r="G341" s="274">
        <v>1127.74</v>
      </c>
    </row>
    <row r="342" spans="1:7" s="238" customFormat="1" ht="15.75">
      <c r="A342" s="257"/>
      <c r="B342" s="257"/>
      <c r="C342" s="257"/>
      <c r="D342" s="257"/>
      <c r="E342" s="378" t="s">
        <v>571</v>
      </c>
      <c r="F342" s="379"/>
      <c r="G342" s="274">
        <v>327.04</v>
      </c>
    </row>
    <row r="343" spans="1:7" s="238" customFormat="1" ht="15.75">
      <c r="A343" s="257"/>
      <c r="B343" s="257"/>
      <c r="C343" s="257"/>
      <c r="D343" s="257"/>
      <c r="E343" s="378" t="s">
        <v>572</v>
      </c>
      <c r="F343" s="379"/>
      <c r="G343" s="274">
        <v>1454.78</v>
      </c>
    </row>
    <row r="344" spans="1:7" s="238" customFormat="1" ht="15">
      <c r="A344" s="257"/>
      <c r="B344" s="257"/>
      <c r="C344" s="387" t="s">
        <v>273</v>
      </c>
      <c r="D344" s="388"/>
      <c r="E344" s="257"/>
      <c r="F344" s="275"/>
      <c r="G344" s="275"/>
    </row>
    <row r="345" spans="1:7" s="238" customFormat="1" ht="21" customHeight="1">
      <c r="A345" s="382" t="s">
        <v>705</v>
      </c>
      <c r="B345" s="383"/>
      <c r="C345" s="383"/>
      <c r="D345" s="383"/>
      <c r="E345" s="383"/>
      <c r="F345" s="383"/>
      <c r="G345" s="383"/>
    </row>
    <row r="346" spans="1:7" s="238" customFormat="1" ht="15.75">
      <c r="A346" s="376" t="s">
        <v>547</v>
      </c>
      <c r="B346" s="377"/>
      <c r="C346" s="253" t="s">
        <v>548</v>
      </c>
      <c r="D346" s="253" t="s">
        <v>549</v>
      </c>
      <c r="E346" s="253" t="s">
        <v>550</v>
      </c>
      <c r="F346" s="271" t="s">
        <v>551</v>
      </c>
      <c r="G346" s="271" t="s">
        <v>552</v>
      </c>
    </row>
    <row r="347" spans="1:7" s="238" customFormat="1" ht="30">
      <c r="A347" s="254" t="s">
        <v>706</v>
      </c>
      <c r="B347" s="255" t="s">
        <v>554</v>
      </c>
      <c r="C347" s="254" t="s">
        <v>316</v>
      </c>
      <c r="D347" s="254" t="s">
        <v>555</v>
      </c>
      <c r="E347" s="256">
        <v>0.6</v>
      </c>
      <c r="F347" s="272">
        <v>7.03</v>
      </c>
      <c r="G347" s="272">
        <v>4.22</v>
      </c>
    </row>
    <row r="348" spans="1:7" s="238" customFormat="1" ht="30">
      <c r="A348" s="254" t="s">
        <v>707</v>
      </c>
      <c r="B348" s="255" t="s">
        <v>708</v>
      </c>
      <c r="C348" s="254" t="s">
        <v>316</v>
      </c>
      <c r="D348" s="254" t="s">
        <v>555</v>
      </c>
      <c r="E348" s="256">
        <v>1.2</v>
      </c>
      <c r="F348" s="272">
        <v>8.93</v>
      </c>
      <c r="G348" s="272">
        <v>10.72</v>
      </c>
    </row>
    <row r="349" spans="1:7" s="238" customFormat="1" ht="15.75">
      <c r="A349" s="257"/>
      <c r="B349" s="257"/>
      <c r="C349" s="257"/>
      <c r="D349" s="257"/>
      <c r="E349" s="380" t="s">
        <v>558</v>
      </c>
      <c r="F349" s="381"/>
      <c r="G349" s="273">
        <v>14.94</v>
      </c>
    </row>
    <row r="350" spans="1:7" s="238" customFormat="1" ht="15.75">
      <c r="A350" s="376" t="s">
        <v>559</v>
      </c>
      <c r="B350" s="377"/>
      <c r="C350" s="253" t="s">
        <v>548</v>
      </c>
      <c r="D350" s="253" t="s">
        <v>549</v>
      </c>
      <c r="E350" s="253" t="s">
        <v>550</v>
      </c>
      <c r="F350" s="271" t="s">
        <v>551</v>
      </c>
      <c r="G350" s="271" t="s">
        <v>552</v>
      </c>
    </row>
    <row r="351" spans="1:7" s="238" customFormat="1" ht="15">
      <c r="A351" s="254" t="s">
        <v>709</v>
      </c>
      <c r="B351" s="255" t="s">
        <v>710</v>
      </c>
      <c r="C351" s="254" t="s">
        <v>316</v>
      </c>
      <c r="D351" s="254" t="s">
        <v>310</v>
      </c>
      <c r="E351" s="256">
        <v>1</v>
      </c>
      <c r="F351" s="272">
        <v>40.25</v>
      </c>
      <c r="G351" s="272">
        <v>40.25</v>
      </c>
    </row>
    <row r="352" spans="1:7" s="238" customFormat="1" ht="15.75">
      <c r="A352" s="257"/>
      <c r="B352" s="257"/>
      <c r="C352" s="257"/>
      <c r="D352" s="257"/>
      <c r="E352" s="380" t="s">
        <v>567</v>
      </c>
      <c r="F352" s="381"/>
      <c r="G352" s="273">
        <v>40.25</v>
      </c>
    </row>
    <row r="353" spans="1:7" s="238" customFormat="1" ht="15.75">
      <c r="A353" s="257"/>
      <c r="B353" s="257"/>
      <c r="C353" s="257"/>
      <c r="D353" s="257"/>
      <c r="E353" s="378" t="s">
        <v>568</v>
      </c>
      <c r="F353" s="379"/>
      <c r="G353" s="274">
        <v>55.19</v>
      </c>
    </row>
    <row r="354" spans="1:7" s="238" customFormat="1" ht="15.75">
      <c r="A354" s="257"/>
      <c r="B354" s="257"/>
      <c r="C354" s="257"/>
      <c r="D354" s="257"/>
      <c r="E354" s="378" t="s">
        <v>569</v>
      </c>
      <c r="F354" s="379"/>
      <c r="G354" s="274">
        <v>13.35</v>
      </c>
    </row>
    <row r="355" spans="1:7" s="238" customFormat="1" ht="15.75">
      <c r="A355" s="257"/>
      <c r="B355" s="257"/>
      <c r="C355" s="257"/>
      <c r="D355" s="257"/>
      <c r="E355" s="378" t="s">
        <v>570</v>
      </c>
      <c r="F355" s="379"/>
      <c r="G355" s="274">
        <v>68.54</v>
      </c>
    </row>
    <row r="356" spans="1:7" s="238" customFormat="1" ht="15.75">
      <c r="A356" s="257"/>
      <c r="B356" s="257"/>
      <c r="C356" s="257"/>
      <c r="D356" s="257"/>
      <c r="E356" s="378" t="s">
        <v>571</v>
      </c>
      <c r="F356" s="379"/>
      <c r="G356" s="274">
        <v>19.88</v>
      </c>
    </row>
    <row r="357" spans="1:7" s="238" customFormat="1" ht="15.75">
      <c r="A357" s="257"/>
      <c r="B357" s="257"/>
      <c r="C357" s="257"/>
      <c r="D357" s="257"/>
      <c r="E357" s="378" t="s">
        <v>572</v>
      </c>
      <c r="F357" s="379"/>
      <c r="G357" s="274">
        <v>88.42</v>
      </c>
    </row>
    <row r="358" spans="1:7" s="238" customFormat="1" ht="15">
      <c r="A358" s="257"/>
      <c r="B358" s="257"/>
      <c r="C358" s="387" t="s">
        <v>273</v>
      </c>
      <c r="D358" s="388"/>
      <c r="E358" s="257"/>
      <c r="F358" s="275"/>
      <c r="G358" s="275"/>
    </row>
    <row r="359" spans="1:7" s="238" customFormat="1" ht="15.75">
      <c r="A359" s="382" t="s">
        <v>711</v>
      </c>
      <c r="B359" s="383"/>
      <c r="C359" s="383"/>
      <c r="D359" s="383"/>
      <c r="E359" s="383"/>
      <c r="F359" s="383"/>
      <c r="G359" s="383"/>
    </row>
    <row r="360" spans="1:7" s="238" customFormat="1" ht="15.75">
      <c r="A360" s="376" t="s">
        <v>547</v>
      </c>
      <c r="B360" s="377"/>
      <c r="C360" s="253" t="s">
        <v>548</v>
      </c>
      <c r="D360" s="253" t="s">
        <v>549</v>
      </c>
      <c r="E360" s="253" t="s">
        <v>550</v>
      </c>
      <c r="F360" s="271" t="s">
        <v>551</v>
      </c>
      <c r="G360" s="271" t="s">
        <v>552</v>
      </c>
    </row>
    <row r="361" spans="1:7" s="238" customFormat="1" ht="30">
      <c r="A361" s="254" t="s">
        <v>553</v>
      </c>
      <c r="B361" s="255" t="s">
        <v>554</v>
      </c>
      <c r="C361" s="254" t="s">
        <v>316</v>
      </c>
      <c r="D361" s="254" t="s">
        <v>555</v>
      </c>
      <c r="E361" s="256">
        <v>1</v>
      </c>
      <c r="F361" s="272">
        <v>7.03</v>
      </c>
      <c r="G361" s="272">
        <v>7.03</v>
      </c>
    </row>
    <row r="362" spans="1:7" s="238" customFormat="1" ht="30">
      <c r="A362" s="254" t="s">
        <v>707</v>
      </c>
      <c r="B362" s="255" t="s">
        <v>708</v>
      </c>
      <c r="C362" s="254" t="s">
        <v>316</v>
      </c>
      <c r="D362" s="254" t="s">
        <v>555</v>
      </c>
      <c r="E362" s="256">
        <v>1</v>
      </c>
      <c r="F362" s="272">
        <v>8.93</v>
      </c>
      <c r="G362" s="272">
        <v>8.93</v>
      </c>
    </row>
    <row r="363" spans="1:7" s="238" customFormat="1" ht="15.75">
      <c r="A363" s="257"/>
      <c r="B363" s="257"/>
      <c r="C363" s="257"/>
      <c r="D363" s="257"/>
      <c r="E363" s="380" t="s">
        <v>558</v>
      </c>
      <c r="F363" s="381"/>
      <c r="G363" s="273">
        <v>15.96</v>
      </c>
    </row>
    <row r="364" spans="1:7" s="238" customFormat="1" ht="15.75">
      <c r="A364" s="376" t="s">
        <v>559</v>
      </c>
      <c r="B364" s="377"/>
      <c r="C364" s="253" t="s">
        <v>548</v>
      </c>
      <c r="D364" s="253" t="s">
        <v>549</v>
      </c>
      <c r="E364" s="253" t="s">
        <v>550</v>
      </c>
      <c r="F364" s="271" t="s">
        <v>551</v>
      </c>
      <c r="G364" s="271" t="s">
        <v>552</v>
      </c>
    </row>
    <row r="365" spans="1:7" s="238" customFormat="1" ht="15">
      <c r="A365" s="254" t="s">
        <v>712</v>
      </c>
      <c r="B365" s="255" t="s">
        <v>713</v>
      </c>
      <c r="C365" s="254" t="s">
        <v>316</v>
      </c>
      <c r="D365" s="254" t="s">
        <v>310</v>
      </c>
      <c r="E365" s="256">
        <v>1</v>
      </c>
      <c r="F365" s="272">
        <v>170.24</v>
      </c>
      <c r="G365" s="272">
        <v>170.24</v>
      </c>
    </row>
    <row r="366" spans="1:7" s="238" customFormat="1" ht="15.75">
      <c r="A366" s="257"/>
      <c r="B366" s="257"/>
      <c r="C366" s="257"/>
      <c r="D366" s="257"/>
      <c r="E366" s="380" t="s">
        <v>567</v>
      </c>
      <c r="F366" s="381"/>
      <c r="G366" s="273">
        <v>170.24</v>
      </c>
    </row>
    <row r="367" spans="1:7" s="238" customFormat="1" ht="15.75">
      <c r="A367" s="257"/>
      <c r="B367" s="257"/>
      <c r="C367" s="257"/>
      <c r="D367" s="257"/>
      <c r="E367" s="378" t="s">
        <v>568</v>
      </c>
      <c r="F367" s="379"/>
      <c r="G367" s="274">
        <v>186.2</v>
      </c>
    </row>
    <row r="368" spans="1:7" s="238" customFormat="1" ht="15.75">
      <c r="A368" s="257"/>
      <c r="B368" s="257"/>
      <c r="C368" s="257"/>
      <c r="D368" s="257"/>
      <c r="E368" s="378" t="s">
        <v>569</v>
      </c>
      <c r="F368" s="379"/>
      <c r="G368" s="274">
        <v>14.27</v>
      </c>
    </row>
    <row r="369" spans="1:7" s="238" customFormat="1" ht="15.75">
      <c r="A369" s="257"/>
      <c r="B369" s="257"/>
      <c r="C369" s="257"/>
      <c r="D369" s="257"/>
      <c r="E369" s="378" t="s">
        <v>570</v>
      </c>
      <c r="F369" s="379"/>
      <c r="G369" s="274">
        <v>200.47</v>
      </c>
    </row>
    <row r="370" spans="1:7" s="238" customFormat="1" ht="15.75">
      <c r="A370" s="257"/>
      <c r="B370" s="257"/>
      <c r="C370" s="257"/>
      <c r="D370" s="257"/>
      <c r="E370" s="378" t="s">
        <v>571</v>
      </c>
      <c r="F370" s="379"/>
      <c r="G370" s="274">
        <v>58.14</v>
      </c>
    </row>
    <row r="371" spans="1:7" s="238" customFormat="1" ht="15.75">
      <c r="A371" s="257"/>
      <c r="B371" s="257"/>
      <c r="C371" s="257"/>
      <c r="D371" s="257"/>
      <c r="E371" s="378" t="s">
        <v>572</v>
      </c>
      <c r="F371" s="379"/>
      <c r="G371" s="274">
        <v>258.61</v>
      </c>
    </row>
    <row r="372" spans="1:7" s="238" customFormat="1" ht="15">
      <c r="A372" s="257"/>
      <c r="B372" s="257"/>
      <c r="C372" s="387" t="s">
        <v>273</v>
      </c>
      <c r="D372" s="388"/>
      <c r="E372" s="257"/>
      <c r="F372" s="275"/>
      <c r="G372" s="275"/>
    </row>
    <row r="373" spans="1:7" s="238" customFormat="1" ht="15.75">
      <c r="A373" s="382" t="s">
        <v>714</v>
      </c>
      <c r="B373" s="383"/>
      <c r="C373" s="383"/>
      <c r="D373" s="383"/>
      <c r="E373" s="383"/>
      <c r="F373" s="383"/>
      <c r="G373" s="383"/>
    </row>
    <row r="374" spans="1:7" s="238" customFormat="1" ht="15.75">
      <c r="A374" s="376" t="s">
        <v>547</v>
      </c>
      <c r="B374" s="377"/>
      <c r="C374" s="253" t="s">
        <v>548</v>
      </c>
      <c r="D374" s="253" t="s">
        <v>549</v>
      </c>
      <c r="E374" s="253" t="s">
        <v>550</v>
      </c>
      <c r="F374" s="271" t="s">
        <v>551</v>
      </c>
      <c r="G374" s="271" t="s">
        <v>552</v>
      </c>
    </row>
    <row r="375" spans="1:7" s="238" customFormat="1" ht="30">
      <c r="A375" s="254" t="s">
        <v>706</v>
      </c>
      <c r="B375" s="255" t="s">
        <v>554</v>
      </c>
      <c r="C375" s="254" t="s">
        <v>316</v>
      </c>
      <c r="D375" s="254" t="s">
        <v>555</v>
      </c>
      <c r="E375" s="256">
        <v>5</v>
      </c>
      <c r="F375" s="272">
        <v>7.03</v>
      </c>
      <c r="G375" s="272">
        <v>35.14</v>
      </c>
    </row>
    <row r="376" spans="1:7" s="238" customFormat="1" ht="30">
      <c r="A376" s="254" t="s">
        <v>707</v>
      </c>
      <c r="B376" s="255" t="s">
        <v>708</v>
      </c>
      <c r="C376" s="254" t="s">
        <v>316</v>
      </c>
      <c r="D376" s="254" t="s">
        <v>555</v>
      </c>
      <c r="E376" s="256">
        <v>5</v>
      </c>
      <c r="F376" s="272">
        <v>8.93</v>
      </c>
      <c r="G376" s="272">
        <v>44.67</v>
      </c>
    </row>
    <row r="377" spans="1:7" s="238" customFormat="1" ht="15.75">
      <c r="A377" s="257"/>
      <c r="B377" s="257"/>
      <c r="C377" s="257"/>
      <c r="D377" s="257"/>
      <c r="E377" s="380" t="s">
        <v>558</v>
      </c>
      <c r="F377" s="381"/>
      <c r="G377" s="273">
        <v>79.81</v>
      </c>
    </row>
    <row r="378" spans="1:7" s="238" customFormat="1" ht="15.75">
      <c r="A378" s="376" t="s">
        <v>559</v>
      </c>
      <c r="B378" s="377"/>
      <c r="C378" s="253" t="s">
        <v>548</v>
      </c>
      <c r="D378" s="253" t="s">
        <v>549</v>
      </c>
      <c r="E378" s="253" t="s">
        <v>550</v>
      </c>
      <c r="F378" s="271" t="s">
        <v>551</v>
      </c>
      <c r="G378" s="271" t="s">
        <v>552</v>
      </c>
    </row>
    <row r="379" spans="1:7" s="238" customFormat="1" ht="15">
      <c r="A379" s="254" t="s">
        <v>715</v>
      </c>
      <c r="B379" s="255" t="s">
        <v>716</v>
      </c>
      <c r="C379" s="254" t="s">
        <v>316</v>
      </c>
      <c r="D379" s="254" t="s">
        <v>310</v>
      </c>
      <c r="E379" s="256">
        <v>1</v>
      </c>
      <c r="F379" s="272">
        <v>38.68</v>
      </c>
      <c r="G379" s="272">
        <v>38.68</v>
      </c>
    </row>
    <row r="380" spans="1:7" s="238" customFormat="1" ht="15">
      <c r="A380" s="254" t="s">
        <v>717</v>
      </c>
      <c r="B380" s="255" t="s">
        <v>718</v>
      </c>
      <c r="C380" s="254" t="s">
        <v>316</v>
      </c>
      <c r="D380" s="254" t="s">
        <v>310</v>
      </c>
      <c r="E380" s="256">
        <v>1</v>
      </c>
      <c r="F380" s="272">
        <v>2.95</v>
      </c>
      <c r="G380" s="272">
        <v>2.95</v>
      </c>
    </row>
    <row r="381" spans="1:7" s="238" customFormat="1" ht="15">
      <c r="A381" s="254" t="s">
        <v>719</v>
      </c>
      <c r="B381" s="255" t="s">
        <v>720</v>
      </c>
      <c r="C381" s="254" t="s">
        <v>316</v>
      </c>
      <c r="D381" s="254" t="s">
        <v>310</v>
      </c>
      <c r="E381" s="256">
        <v>1</v>
      </c>
      <c r="F381" s="272">
        <v>104.11</v>
      </c>
      <c r="G381" s="272">
        <v>104.11</v>
      </c>
    </row>
    <row r="382" spans="1:7" s="238" customFormat="1" ht="15">
      <c r="A382" s="254" t="s">
        <v>721</v>
      </c>
      <c r="B382" s="255" t="s">
        <v>722</v>
      </c>
      <c r="C382" s="254" t="s">
        <v>316</v>
      </c>
      <c r="D382" s="254" t="s">
        <v>355</v>
      </c>
      <c r="E382" s="256">
        <v>12</v>
      </c>
      <c r="F382" s="272">
        <v>12.78</v>
      </c>
      <c r="G382" s="272">
        <v>153.36</v>
      </c>
    </row>
    <row r="383" spans="1:7" s="238" customFormat="1" ht="15">
      <c r="A383" s="254" t="s">
        <v>723</v>
      </c>
      <c r="B383" s="255" t="s">
        <v>724</v>
      </c>
      <c r="C383" s="254" t="s">
        <v>316</v>
      </c>
      <c r="D383" s="254" t="s">
        <v>310</v>
      </c>
      <c r="E383" s="256">
        <v>1</v>
      </c>
      <c r="F383" s="272">
        <v>9.38</v>
      </c>
      <c r="G383" s="272">
        <v>9.38</v>
      </c>
    </row>
    <row r="384" spans="1:7" s="238" customFormat="1" ht="15">
      <c r="A384" s="254" t="s">
        <v>725</v>
      </c>
      <c r="B384" s="255" t="s">
        <v>726</v>
      </c>
      <c r="C384" s="254" t="s">
        <v>316</v>
      </c>
      <c r="D384" s="254" t="s">
        <v>310</v>
      </c>
      <c r="E384" s="256">
        <v>3</v>
      </c>
      <c r="F384" s="272">
        <v>1.89</v>
      </c>
      <c r="G384" s="272">
        <v>5.67</v>
      </c>
    </row>
    <row r="385" spans="1:7" s="238" customFormat="1" ht="15">
      <c r="A385" s="254" t="s">
        <v>727</v>
      </c>
      <c r="B385" s="255" t="s">
        <v>728</v>
      </c>
      <c r="C385" s="254" t="s">
        <v>316</v>
      </c>
      <c r="D385" s="254" t="s">
        <v>355</v>
      </c>
      <c r="E385" s="256">
        <v>3</v>
      </c>
      <c r="F385" s="272">
        <v>15.15</v>
      </c>
      <c r="G385" s="272">
        <v>45.45</v>
      </c>
    </row>
    <row r="386" spans="1:7" s="238" customFormat="1" ht="15.75">
      <c r="A386" s="257"/>
      <c r="B386" s="257"/>
      <c r="C386" s="257"/>
      <c r="D386" s="257"/>
      <c r="E386" s="380" t="s">
        <v>567</v>
      </c>
      <c r="F386" s="381"/>
      <c r="G386" s="273">
        <v>359.6</v>
      </c>
    </row>
    <row r="387" spans="1:7" s="238" customFormat="1" ht="15.75">
      <c r="A387" s="257"/>
      <c r="B387" s="257"/>
      <c r="C387" s="257"/>
      <c r="D387" s="257"/>
      <c r="E387" s="378" t="s">
        <v>568</v>
      </c>
      <c r="F387" s="379"/>
      <c r="G387" s="274">
        <v>439.41</v>
      </c>
    </row>
    <row r="388" spans="1:7" s="238" customFormat="1" ht="15.75">
      <c r="A388" s="257"/>
      <c r="B388" s="257"/>
      <c r="C388" s="257"/>
      <c r="D388" s="257"/>
      <c r="E388" s="378" t="s">
        <v>569</v>
      </c>
      <c r="F388" s="379"/>
      <c r="G388" s="274">
        <v>71.34</v>
      </c>
    </row>
    <row r="389" spans="1:7" s="238" customFormat="1" ht="15.75">
      <c r="A389" s="257"/>
      <c r="B389" s="257"/>
      <c r="C389" s="257"/>
      <c r="D389" s="257"/>
      <c r="E389" s="378" t="s">
        <v>570</v>
      </c>
      <c r="F389" s="379"/>
      <c r="G389" s="274">
        <v>510.75</v>
      </c>
    </row>
    <row r="390" spans="1:7" s="238" customFormat="1" ht="15.75">
      <c r="A390" s="257"/>
      <c r="B390" s="257"/>
      <c r="C390" s="257"/>
      <c r="D390" s="257"/>
      <c r="E390" s="378" t="s">
        <v>571</v>
      </c>
      <c r="F390" s="379"/>
      <c r="G390" s="274">
        <v>148.12</v>
      </c>
    </row>
    <row r="391" spans="1:7" s="238" customFormat="1" ht="15.75">
      <c r="A391" s="257"/>
      <c r="B391" s="257"/>
      <c r="C391" s="257"/>
      <c r="D391" s="257"/>
      <c r="E391" s="378" t="s">
        <v>572</v>
      </c>
      <c r="F391" s="379"/>
      <c r="G391" s="274">
        <v>658.87</v>
      </c>
    </row>
    <row r="392" spans="1:7" s="238" customFormat="1" ht="15">
      <c r="A392" s="257"/>
      <c r="B392" s="257"/>
      <c r="C392" s="387" t="s">
        <v>273</v>
      </c>
      <c r="D392" s="388"/>
      <c r="E392" s="257"/>
      <c r="F392" s="275"/>
      <c r="G392" s="275"/>
    </row>
    <row r="393" spans="1:7" s="238" customFormat="1" ht="15.75">
      <c r="A393" s="382" t="s">
        <v>729</v>
      </c>
      <c r="B393" s="383"/>
      <c r="C393" s="383"/>
      <c r="D393" s="383"/>
      <c r="E393" s="383"/>
      <c r="F393" s="383"/>
      <c r="G393" s="383"/>
    </row>
    <row r="394" spans="1:7" s="238" customFormat="1" ht="15.75">
      <c r="A394" s="376" t="s">
        <v>593</v>
      </c>
      <c r="B394" s="377"/>
      <c r="C394" s="253" t="s">
        <v>548</v>
      </c>
      <c r="D394" s="253" t="s">
        <v>549</v>
      </c>
      <c r="E394" s="253" t="s">
        <v>550</v>
      </c>
      <c r="F394" s="271" t="s">
        <v>551</v>
      </c>
      <c r="G394" s="271" t="s">
        <v>552</v>
      </c>
    </row>
    <row r="395" spans="1:7" s="238" customFormat="1" ht="15">
      <c r="A395" s="254" t="s">
        <v>326</v>
      </c>
      <c r="B395" s="255" t="s">
        <v>327</v>
      </c>
      <c r="C395" s="254" t="s">
        <v>316</v>
      </c>
      <c r="D395" s="254" t="s">
        <v>328</v>
      </c>
      <c r="E395" s="256">
        <v>0.26</v>
      </c>
      <c r="F395" s="272">
        <v>21.08</v>
      </c>
      <c r="G395" s="272">
        <v>5.48</v>
      </c>
    </row>
    <row r="396" spans="1:7" s="238" customFormat="1" ht="15">
      <c r="A396" s="254" t="s">
        <v>730</v>
      </c>
      <c r="B396" s="255" t="s">
        <v>731</v>
      </c>
      <c r="C396" s="254" t="s">
        <v>316</v>
      </c>
      <c r="D396" s="254" t="s">
        <v>328</v>
      </c>
      <c r="E396" s="256">
        <v>0.025</v>
      </c>
      <c r="F396" s="272">
        <v>353.96</v>
      </c>
      <c r="G396" s="272">
        <v>8.85</v>
      </c>
    </row>
    <row r="397" spans="1:7" s="238" customFormat="1" ht="30">
      <c r="A397" s="254" t="s">
        <v>732</v>
      </c>
      <c r="B397" s="255" t="s">
        <v>733</v>
      </c>
      <c r="C397" s="254" t="s">
        <v>316</v>
      </c>
      <c r="D397" s="254" t="s">
        <v>328</v>
      </c>
      <c r="E397" s="256">
        <v>0.034</v>
      </c>
      <c r="F397" s="272">
        <v>1783.43</v>
      </c>
      <c r="G397" s="272">
        <v>60.64</v>
      </c>
    </row>
    <row r="398" spans="1:7" s="238" customFormat="1" ht="15">
      <c r="A398" s="254" t="s">
        <v>734</v>
      </c>
      <c r="B398" s="255" t="s">
        <v>735</v>
      </c>
      <c r="C398" s="254" t="s">
        <v>316</v>
      </c>
      <c r="D398" s="254" t="s">
        <v>319</v>
      </c>
      <c r="E398" s="256">
        <v>0.88</v>
      </c>
      <c r="F398" s="272">
        <v>46.29</v>
      </c>
      <c r="G398" s="272">
        <v>40.74</v>
      </c>
    </row>
    <row r="399" spans="1:7" s="238" customFormat="1" ht="15">
      <c r="A399" s="254" t="s">
        <v>362</v>
      </c>
      <c r="B399" s="255" t="s">
        <v>736</v>
      </c>
      <c r="C399" s="254" t="s">
        <v>316</v>
      </c>
      <c r="D399" s="254" t="s">
        <v>319</v>
      </c>
      <c r="E399" s="256">
        <v>0.97</v>
      </c>
      <c r="F399" s="272">
        <v>4.84</v>
      </c>
      <c r="G399" s="272">
        <v>4.69</v>
      </c>
    </row>
    <row r="400" spans="1:7" s="238" customFormat="1" ht="15">
      <c r="A400" s="254" t="s">
        <v>365</v>
      </c>
      <c r="B400" s="255" t="s">
        <v>737</v>
      </c>
      <c r="C400" s="254" t="s">
        <v>316</v>
      </c>
      <c r="D400" s="254" t="s">
        <v>319</v>
      </c>
      <c r="E400" s="256">
        <v>0.97</v>
      </c>
      <c r="F400" s="272">
        <v>20.02</v>
      </c>
      <c r="G400" s="272">
        <v>19.42</v>
      </c>
    </row>
    <row r="401" spans="1:7" s="238" customFormat="1" ht="15">
      <c r="A401" s="254" t="s">
        <v>738</v>
      </c>
      <c r="B401" s="255" t="s">
        <v>739</v>
      </c>
      <c r="C401" s="254" t="s">
        <v>316</v>
      </c>
      <c r="D401" s="254" t="s">
        <v>319</v>
      </c>
      <c r="E401" s="256">
        <v>0.16</v>
      </c>
      <c r="F401" s="272">
        <v>22.64</v>
      </c>
      <c r="G401" s="272">
        <v>3.62</v>
      </c>
    </row>
    <row r="402" spans="1:7" s="238" customFormat="1" ht="15.75">
      <c r="A402" s="257"/>
      <c r="B402" s="257"/>
      <c r="C402" s="257"/>
      <c r="D402" s="257"/>
      <c r="E402" s="380" t="s">
        <v>602</v>
      </c>
      <c r="F402" s="381"/>
      <c r="G402" s="273">
        <v>143.44</v>
      </c>
    </row>
    <row r="403" spans="1:7" s="238" customFormat="1" ht="15.75">
      <c r="A403" s="257"/>
      <c r="B403" s="257"/>
      <c r="C403" s="257"/>
      <c r="D403" s="257"/>
      <c r="E403" s="378" t="s">
        <v>568</v>
      </c>
      <c r="F403" s="379"/>
      <c r="G403" s="274">
        <v>143.44</v>
      </c>
    </row>
    <row r="404" spans="1:7" s="238" customFormat="1" ht="15.75">
      <c r="A404" s="257"/>
      <c r="B404" s="257"/>
      <c r="C404" s="257"/>
      <c r="D404" s="257"/>
      <c r="E404" s="378" t="s">
        <v>569</v>
      </c>
      <c r="F404" s="379"/>
      <c r="G404" s="274">
        <v>51.05</v>
      </c>
    </row>
    <row r="405" spans="1:7" s="238" customFormat="1" ht="15.75">
      <c r="A405" s="257"/>
      <c r="B405" s="257"/>
      <c r="C405" s="257"/>
      <c r="D405" s="257"/>
      <c r="E405" s="378" t="s">
        <v>570</v>
      </c>
      <c r="F405" s="379"/>
      <c r="G405" s="274">
        <v>194.49</v>
      </c>
    </row>
    <row r="406" spans="1:7" s="238" customFormat="1" ht="15.75">
      <c r="A406" s="257"/>
      <c r="B406" s="257"/>
      <c r="C406" s="257"/>
      <c r="D406" s="257"/>
      <c r="E406" s="378" t="s">
        <v>571</v>
      </c>
      <c r="F406" s="379"/>
      <c r="G406" s="274">
        <v>56.4</v>
      </c>
    </row>
    <row r="407" spans="1:7" s="238" customFormat="1" ht="15.75">
      <c r="A407" s="257"/>
      <c r="B407" s="257"/>
      <c r="C407" s="257"/>
      <c r="D407" s="257"/>
      <c r="E407" s="378" t="s">
        <v>572</v>
      </c>
      <c r="F407" s="379"/>
      <c r="G407" s="274">
        <v>250.89</v>
      </c>
    </row>
    <row r="408" spans="1:7" s="238" customFormat="1" ht="15">
      <c r="A408" s="257"/>
      <c r="B408" s="257"/>
      <c r="C408" s="387" t="s">
        <v>273</v>
      </c>
      <c r="D408" s="388"/>
      <c r="E408" s="257"/>
      <c r="F408" s="275"/>
      <c r="G408" s="275"/>
    </row>
    <row r="409" spans="1:7" s="238" customFormat="1" ht="15.75">
      <c r="A409" s="382" t="s">
        <v>740</v>
      </c>
      <c r="B409" s="383"/>
      <c r="C409" s="383"/>
      <c r="D409" s="383"/>
      <c r="E409" s="383"/>
      <c r="F409" s="383"/>
      <c r="G409" s="383"/>
    </row>
    <row r="410" spans="1:7" s="238" customFormat="1" ht="15.75">
      <c r="A410" s="376" t="s">
        <v>547</v>
      </c>
      <c r="B410" s="377"/>
      <c r="C410" s="253" t="s">
        <v>548</v>
      </c>
      <c r="D410" s="253" t="s">
        <v>549</v>
      </c>
      <c r="E410" s="253" t="s">
        <v>550</v>
      </c>
      <c r="F410" s="271" t="s">
        <v>551</v>
      </c>
      <c r="G410" s="271" t="s">
        <v>552</v>
      </c>
    </row>
    <row r="411" spans="1:7" s="238" customFormat="1" ht="30">
      <c r="A411" s="254" t="s">
        <v>706</v>
      </c>
      <c r="B411" s="255" t="s">
        <v>554</v>
      </c>
      <c r="C411" s="254" t="s">
        <v>316</v>
      </c>
      <c r="D411" s="254" t="s">
        <v>555</v>
      </c>
      <c r="E411" s="256">
        <v>0.1</v>
      </c>
      <c r="F411" s="272">
        <v>7.03</v>
      </c>
      <c r="G411" s="272">
        <v>0.7</v>
      </c>
    </row>
    <row r="412" spans="1:7" s="238" customFormat="1" ht="30">
      <c r="A412" s="254" t="s">
        <v>707</v>
      </c>
      <c r="B412" s="255" t="s">
        <v>708</v>
      </c>
      <c r="C412" s="254" t="s">
        <v>316</v>
      </c>
      <c r="D412" s="254" t="s">
        <v>555</v>
      </c>
      <c r="E412" s="256">
        <v>0.2</v>
      </c>
      <c r="F412" s="272">
        <v>8.93</v>
      </c>
      <c r="G412" s="272">
        <v>1.79</v>
      </c>
    </row>
    <row r="413" spans="1:7" s="238" customFormat="1" ht="15.75">
      <c r="A413" s="257"/>
      <c r="B413" s="257"/>
      <c r="C413" s="257"/>
      <c r="D413" s="257"/>
      <c r="E413" s="380" t="s">
        <v>558</v>
      </c>
      <c r="F413" s="381"/>
      <c r="G413" s="273">
        <v>2.49</v>
      </c>
    </row>
    <row r="414" spans="1:7" s="238" customFormat="1" ht="15.75">
      <c r="A414" s="376" t="s">
        <v>559</v>
      </c>
      <c r="B414" s="377"/>
      <c r="C414" s="253" t="s">
        <v>548</v>
      </c>
      <c r="D414" s="253" t="s">
        <v>549</v>
      </c>
      <c r="E414" s="253" t="s">
        <v>550</v>
      </c>
      <c r="F414" s="271" t="s">
        <v>551</v>
      </c>
      <c r="G414" s="271" t="s">
        <v>552</v>
      </c>
    </row>
    <row r="415" spans="1:7" s="238" customFormat="1" ht="15">
      <c r="A415" s="254" t="s">
        <v>741</v>
      </c>
      <c r="B415" s="255" t="s">
        <v>742</v>
      </c>
      <c r="C415" s="254" t="s">
        <v>316</v>
      </c>
      <c r="D415" s="254" t="s">
        <v>355</v>
      </c>
      <c r="E415" s="256">
        <v>1</v>
      </c>
      <c r="F415" s="272">
        <v>4.68</v>
      </c>
      <c r="G415" s="272">
        <v>4.68</v>
      </c>
    </row>
    <row r="416" spans="1:7" s="238" customFormat="1" ht="15.75">
      <c r="A416" s="257"/>
      <c r="B416" s="257"/>
      <c r="C416" s="257"/>
      <c r="D416" s="257"/>
      <c r="E416" s="380" t="s">
        <v>567</v>
      </c>
      <c r="F416" s="381"/>
      <c r="G416" s="273">
        <v>4.68</v>
      </c>
    </row>
    <row r="417" spans="1:7" s="238" customFormat="1" ht="15.75">
      <c r="A417" s="257"/>
      <c r="B417" s="257"/>
      <c r="C417" s="257"/>
      <c r="D417" s="257"/>
      <c r="E417" s="378" t="s">
        <v>568</v>
      </c>
      <c r="F417" s="379"/>
      <c r="G417" s="274">
        <v>7.17</v>
      </c>
    </row>
    <row r="418" spans="1:7" s="238" customFormat="1" ht="15.75">
      <c r="A418" s="257"/>
      <c r="B418" s="257"/>
      <c r="C418" s="257"/>
      <c r="D418" s="257"/>
      <c r="E418" s="378" t="s">
        <v>569</v>
      </c>
      <c r="F418" s="379"/>
      <c r="G418" s="274">
        <v>2.22</v>
      </c>
    </row>
    <row r="419" spans="1:7" s="238" customFormat="1" ht="15.75">
      <c r="A419" s="257"/>
      <c r="B419" s="257"/>
      <c r="C419" s="257"/>
      <c r="D419" s="257"/>
      <c r="E419" s="378" t="s">
        <v>570</v>
      </c>
      <c r="F419" s="379"/>
      <c r="G419" s="274">
        <v>9.39</v>
      </c>
    </row>
    <row r="420" spans="1:7" s="238" customFormat="1" ht="15.75">
      <c r="A420" s="257"/>
      <c r="B420" s="257"/>
      <c r="C420" s="257"/>
      <c r="D420" s="257"/>
      <c r="E420" s="378" t="s">
        <v>571</v>
      </c>
      <c r="F420" s="379"/>
      <c r="G420" s="274">
        <v>2.72</v>
      </c>
    </row>
    <row r="421" spans="1:7" s="238" customFormat="1" ht="15.75">
      <c r="A421" s="257"/>
      <c r="B421" s="257"/>
      <c r="C421" s="257"/>
      <c r="D421" s="257"/>
      <c r="E421" s="378" t="s">
        <v>572</v>
      </c>
      <c r="F421" s="379"/>
      <c r="G421" s="274">
        <v>12.11</v>
      </c>
    </row>
    <row r="422" spans="1:7" s="238" customFormat="1" ht="15">
      <c r="A422" s="257"/>
      <c r="B422" s="257"/>
      <c r="C422" s="387" t="s">
        <v>273</v>
      </c>
      <c r="D422" s="388"/>
      <c r="E422" s="257"/>
      <c r="F422" s="275"/>
      <c r="G422" s="275"/>
    </row>
    <row r="423" spans="1:7" s="238" customFormat="1" ht="15.75">
      <c r="A423" s="382" t="s">
        <v>743</v>
      </c>
      <c r="B423" s="383"/>
      <c r="C423" s="383"/>
      <c r="D423" s="383"/>
      <c r="E423" s="383"/>
      <c r="F423" s="383"/>
      <c r="G423" s="383"/>
    </row>
    <row r="424" spans="1:7" s="238" customFormat="1" ht="15.75">
      <c r="A424" s="376" t="s">
        <v>547</v>
      </c>
      <c r="B424" s="377"/>
      <c r="C424" s="253" t="s">
        <v>548</v>
      </c>
      <c r="D424" s="253" t="s">
        <v>549</v>
      </c>
      <c r="E424" s="253" t="s">
        <v>550</v>
      </c>
      <c r="F424" s="271" t="s">
        <v>551</v>
      </c>
      <c r="G424" s="271" t="s">
        <v>552</v>
      </c>
    </row>
    <row r="425" spans="1:7" s="238" customFormat="1" ht="30">
      <c r="A425" s="254" t="s">
        <v>706</v>
      </c>
      <c r="B425" s="255" t="s">
        <v>554</v>
      </c>
      <c r="C425" s="254" t="s">
        <v>316</v>
      </c>
      <c r="D425" s="254" t="s">
        <v>555</v>
      </c>
      <c r="E425" s="256">
        <v>0.11</v>
      </c>
      <c r="F425" s="272">
        <v>7.03</v>
      </c>
      <c r="G425" s="272">
        <v>0.77</v>
      </c>
    </row>
    <row r="426" spans="1:7" s="238" customFormat="1" ht="30">
      <c r="A426" s="254" t="s">
        <v>707</v>
      </c>
      <c r="B426" s="255" t="s">
        <v>708</v>
      </c>
      <c r="C426" s="254" t="s">
        <v>316</v>
      </c>
      <c r="D426" s="254" t="s">
        <v>555</v>
      </c>
      <c r="E426" s="256">
        <v>0.22</v>
      </c>
      <c r="F426" s="272">
        <v>8.93</v>
      </c>
      <c r="G426" s="272">
        <v>1.97</v>
      </c>
    </row>
    <row r="427" spans="1:7" s="238" customFormat="1" ht="15.75">
      <c r="A427" s="257"/>
      <c r="B427" s="257"/>
      <c r="C427" s="257"/>
      <c r="D427" s="257"/>
      <c r="E427" s="380" t="s">
        <v>558</v>
      </c>
      <c r="F427" s="381"/>
      <c r="G427" s="273">
        <v>2.74</v>
      </c>
    </row>
    <row r="428" spans="1:7" s="238" customFormat="1" ht="15.75">
      <c r="A428" s="376" t="s">
        <v>559</v>
      </c>
      <c r="B428" s="377"/>
      <c r="C428" s="253" t="s">
        <v>548</v>
      </c>
      <c r="D428" s="253" t="s">
        <v>549</v>
      </c>
      <c r="E428" s="253" t="s">
        <v>550</v>
      </c>
      <c r="F428" s="271" t="s">
        <v>551</v>
      </c>
      <c r="G428" s="271" t="s">
        <v>552</v>
      </c>
    </row>
    <row r="429" spans="1:7" s="238" customFormat="1" ht="15">
      <c r="A429" s="254" t="s">
        <v>744</v>
      </c>
      <c r="B429" s="255" t="s">
        <v>745</v>
      </c>
      <c r="C429" s="254" t="s">
        <v>316</v>
      </c>
      <c r="D429" s="254" t="s">
        <v>355</v>
      </c>
      <c r="E429" s="256">
        <v>1</v>
      </c>
      <c r="F429" s="272">
        <v>5.86</v>
      </c>
      <c r="G429" s="272">
        <v>5.86</v>
      </c>
    </row>
    <row r="430" spans="1:7" s="238" customFormat="1" ht="15.75">
      <c r="A430" s="257"/>
      <c r="B430" s="257"/>
      <c r="C430" s="257"/>
      <c r="D430" s="257"/>
      <c r="E430" s="380" t="s">
        <v>567</v>
      </c>
      <c r="F430" s="381"/>
      <c r="G430" s="273">
        <v>5.86</v>
      </c>
    </row>
    <row r="431" spans="1:7" s="238" customFormat="1" ht="15.75">
      <c r="A431" s="257"/>
      <c r="B431" s="257"/>
      <c r="C431" s="257"/>
      <c r="D431" s="257"/>
      <c r="E431" s="378" t="s">
        <v>568</v>
      </c>
      <c r="F431" s="379"/>
      <c r="G431" s="274">
        <v>8.6</v>
      </c>
    </row>
    <row r="432" spans="1:7" s="238" customFormat="1" ht="15.75">
      <c r="A432" s="257"/>
      <c r="B432" s="257"/>
      <c r="C432" s="257"/>
      <c r="D432" s="257"/>
      <c r="E432" s="378" t="s">
        <v>569</v>
      </c>
      <c r="F432" s="379"/>
      <c r="G432" s="274">
        <v>2.44</v>
      </c>
    </row>
    <row r="433" spans="1:7" s="238" customFormat="1" ht="15.75">
      <c r="A433" s="257"/>
      <c r="B433" s="257"/>
      <c r="C433" s="257"/>
      <c r="D433" s="257"/>
      <c r="E433" s="378" t="s">
        <v>570</v>
      </c>
      <c r="F433" s="379"/>
      <c r="G433" s="274">
        <v>11.04</v>
      </c>
    </row>
    <row r="434" spans="1:7" s="238" customFormat="1" ht="15.75">
      <c r="A434" s="257"/>
      <c r="B434" s="257"/>
      <c r="C434" s="257"/>
      <c r="D434" s="257"/>
      <c r="E434" s="378" t="s">
        <v>571</v>
      </c>
      <c r="F434" s="379"/>
      <c r="G434" s="274">
        <v>3.2</v>
      </c>
    </row>
    <row r="435" spans="1:7" s="238" customFormat="1" ht="15.75">
      <c r="A435" s="257"/>
      <c r="B435" s="257"/>
      <c r="C435" s="257"/>
      <c r="D435" s="257"/>
      <c r="E435" s="378" t="s">
        <v>572</v>
      </c>
      <c r="F435" s="379"/>
      <c r="G435" s="274">
        <v>14.24</v>
      </c>
    </row>
    <row r="436" spans="1:7" s="238" customFormat="1" ht="15">
      <c r="A436" s="257"/>
      <c r="B436" s="257"/>
      <c r="C436" s="387" t="s">
        <v>273</v>
      </c>
      <c r="D436" s="388"/>
      <c r="E436" s="257"/>
      <c r="F436" s="275"/>
      <c r="G436" s="275"/>
    </row>
    <row r="437" spans="1:7" s="238" customFormat="1" ht="15.75">
      <c r="A437" s="382" t="s">
        <v>746</v>
      </c>
      <c r="B437" s="383"/>
      <c r="C437" s="383"/>
      <c r="D437" s="383"/>
      <c r="E437" s="383"/>
      <c r="F437" s="383"/>
      <c r="G437" s="383"/>
    </row>
    <row r="438" spans="1:7" s="238" customFormat="1" ht="15.75">
      <c r="A438" s="376" t="s">
        <v>547</v>
      </c>
      <c r="B438" s="377"/>
      <c r="C438" s="253" t="s">
        <v>548</v>
      </c>
      <c r="D438" s="253" t="s">
        <v>549</v>
      </c>
      <c r="E438" s="253" t="s">
        <v>550</v>
      </c>
      <c r="F438" s="271" t="s">
        <v>551</v>
      </c>
      <c r="G438" s="271" t="s">
        <v>552</v>
      </c>
    </row>
    <row r="439" spans="1:7" s="238" customFormat="1" ht="30">
      <c r="A439" s="254" t="s">
        <v>706</v>
      </c>
      <c r="B439" s="255" t="s">
        <v>554</v>
      </c>
      <c r="C439" s="254" t="s">
        <v>316</v>
      </c>
      <c r="D439" s="254" t="s">
        <v>555</v>
      </c>
      <c r="E439" s="256">
        <v>0.25</v>
      </c>
      <c r="F439" s="272">
        <v>7.03</v>
      </c>
      <c r="G439" s="272">
        <v>1.76</v>
      </c>
    </row>
    <row r="440" spans="1:7" s="238" customFormat="1" ht="30">
      <c r="A440" s="254" t="s">
        <v>707</v>
      </c>
      <c r="B440" s="255" t="s">
        <v>708</v>
      </c>
      <c r="C440" s="254" t="s">
        <v>316</v>
      </c>
      <c r="D440" s="254" t="s">
        <v>555</v>
      </c>
      <c r="E440" s="256">
        <v>0.5</v>
      </c>
      <c r="F440" s="272">
        <v>8.93</v>
      </c>
      <c r="G440" s="272">
        <v>4.47</v>
      </c>
    </row>
    <row r="441" spans="1:7" s="238" customFormat="1" ht="15.75">
      <c r="A441" s="257"/>
      <c r="B441" s="257"/>
      <c r="C441" s="257"/>
      <c r="D441" s="257"/>
      <c r="E441" s="380" t="s">
        <v>558</v>
      </c>
      <c r="F441" s="381"/>
      <c r="G441" s="273">
        <v>6.23</v>
      </c>
    </row>
    <row r="442" spans="1:7" s="238" customFormat="1" ht="15.75">
      <c r="A442" s="376" t="s">
        <v>559</v>
      </c>
      <c r="B442" s="377"/>
      <c r="C442" s="253" t="s">
        <v>548</v>
      </c>
      <c r="D442" s="253" t="s">
        <v>549</v>
      </c>
      <c r="E442" s="253" t="s">
        <v>550</v>
      </c>
      <c r="F442" s="271" t="s">
        <v>551</v>
      </c>
      <c r="G442" s="271" t="s">
        <v>552</v>
      </c>
    </row>
    <row r="443" spans="1:7" s="238" customFormat="1" ht="15">
      <c r="A443" s="254" t="s">
        <v>747</v>
      </c>
      <c r="B443" s="255" t="s">
        <v>748</v>
      </c>
      <c r="C443" s="254" t="s">
        <v>316</v>
      </c>
      <c r="D443" s="254" t="s">
        <v>310</v>
      </c>
      <c r="E443" s="256">
        <v>1</v>
      </c>
      <c r="F443" s="272">
        <v>5.23</v>
      </c>
      <c r="G443" s="272">
        <v>5.23</v>
      </c>
    </row>
    <row r="444" spans="1:7" s="238" customFormat="1" ht="15.75">
      <c r="A444" s="257"/>
      <c r="B444" s="257"/>
      <c r="C444" s="257"/>
      <c r="D444" s="257"/>
      <c r="E444" s="380" t="s">
        <v>567</v>
      </c>
      <c r="F444" s="381"/>
      <c r="G444" s="273">
        <v>5.23</v>
      </c>
    </row>
    <row r="445" spans="1:7" s="238" customFormat="1" ht="15.75">
      <c r="A445" s="257"/>
      <c r="B445" s="257"/>
      <c r="C445" s="257"/>
      <c r="D445" s="257"/>
      <c r="E445" s="378" t="s">
        <v>568</v>
      </c>
      <c r="F445" s="379"/>
      <c r="G445" s="274">
        <v>11.46</v>
      </c>
    </row>
    <row r="446" spans="1:7" s="238" customFormat="1" ht="15.75">
      <c r="A446" s="257"/>
      <c r="B446" s="257"/>
      <c r="C446" s="257"/>
      <c r="D446" s="257"/>
      <c r="E446" s="378" t="s">
        <v>569</v>
      </c>
      <c r="F446" s="379"/>
      <c r="G446" s="274">
        <v>5.56</v>
      </c>
    </row>
    <row r="447" spans="1:7" s="238" customFormat="1" ht="15.75">
      <c r="A447" s="257"/>
      <c r="B447" s="257"/>
      <c r="C447" s="257"/>
      <c r="D447" s="257"/>
      <c r="E447" s="378" t="s">
        <v>570</v>
      </c>
      <c r="F447" s="379"/>
      <c r="G447" s="274">
        <v>17.02</v>
      </c>
    </row>
    <row r="448" spans="1:7" s="238" customFormat="1" ht="15.75">
      <c r="A448" s="257"/>
      <c r="B448" s="257"/>
      <c r="C448" s="257"/>
      <c r="D448" s="257"/>
      <c r="E448" s="378" t="s">
        <v>571</v>
      </c>
      <c r="F448" s="379"/>
      <c r="G448" s="274">
        <v>4.94</v>
      </c>
    </row>
    <row r="449" spans="1:7" s="238" customFormat="1" ht="15.75">
      <c r="A449" s="257"/>
      <c r="B449" s="257"/>
      <c r="C449" s="257"/>
      <c r="D449" s="257"/>
      <c r="E449" s="378" t="s">
        <v>572</v>
      </c>
      <c r="F449" s="379"/>
      <c r="G449" s="274">
        <v>21.96</v>
      </c>
    </row>
    <row r="450" spans="1:7" s="238" customFormat="1" ht="15">
      <c r="A450" s="257"/>
      <c r="B450" s="257"/>
      <c r="C450" s="387" t="s">
        <v>273</v>
      </c>
      <c r="D450" s="388"/>
      <c r="E450" s="257"/>
      <c r="F450" s="275"/>
      <c r="G450" s="275"/>
    </row>
    <row r="451" spans="1:7" s="238" customFormat="1" ht="15.75">
      <c r="A451" s="382" t="s">
        <v>749</v>
      </c>
      <c r="B451" s="383"/>
      <c r="C451" s="383"/>
      <c r="D451" s="383"/>
      <c r="E451" s="383"/>
      <c r="F451" s="383"/>
      <c r="G451" s="383"/>
    </row>
    <row r="452" spans="1:7" s="238" customFormat="1" ht="15.75">
      <c r="A452" s="376" t="s">
        <v>547</v>
      </c>
      <c r="B452" s="377"/>
      <c r="C452" s="253" t="s">
        <v>548</v>
      </c>
      <c r="D452" s="253" t="s">
        <v>549</v>
      </c>
      <c r="E452" s="253" t="s">
        <v>550</v>
      </c>
      <c r="F452" s="271" t="s">
        <v>551</v>
      </c>
      <c r="G452" s="271" t="s">
        <v>552</v>
      </c>
    </row>
    <row r="453" spans="1:7" s="238" customFormat="1" ht="30">
      <c r="A453" s="254" t="s">
        <v>706</v>
      </c>
      <c r="B453" s="255" t="s">
        <v>554</v>
      </c>
      <c r="C453" s="254" t="s">
        <v>316</v>
      </c>
      <c r="D453" s="254" t="s">
        <v>555</v>
      </c>
      <c r="E453" s="256">
        <v>1</v>
      </c>
      <c r="F453" s="272">
        <v>7.03</v>
      </c>
      <c r="G453" s="272">
        <v>7.03</v>
      </c>
    </row>
    <row r="454" spans="1:7" s="238" customFormat="1" ht="30">
      <c r="A454" s="254" t="s">
        <v>707</v>
      </c>
      <c r="B454" s="255" t="s">
        <v>708</v>
      </c>
      <c r="C454" s="254" t="s">
        <v>316</v>
      </c>
      <c r="D454" s="254" t="s">
        <v>555</v>
      </c>
      <c r="E454" s="256">
        <v>1</v>
      </c>
      <c r="F454" s="272">
        <v>8.93</v>
      </c>
      <c r="G454" s="272">
        <v>8.93</v>
      </c>
    </row>
    <row r="455" spans="1:7" s="238" customFormat="1" ht="15.75">
      <c r="A455" s="257"/>
      <c r="B455" s="257"/>
      <c r="C455" s="257"/>
      <c r="D455" s="257"/>
      <c r="E455" s="380" t="s">
        <v>558</v>
      </c>
      <c r="F455" s="381"/>
      <c r="G455" s="273">
        <v>15.96</v>
      </c>
    </row>
    <row r="456" spans="1:7" s="238" customFormat="1" ht="15.75">
      <c r="A456" s="376" t="s">
        <v>559</v>
      </c>
      <c r="B456" s="377"/>
      <c r="C456" s="253" t="s">
        <v>548</v>
      </c>
      <c r="D456" s="253" t="s">
        <v>549</v>
      </c>
      <c r="E456" s="253" t="s">
        <v>550</v>
      </c>
      <c r="F456" s="271" t="s">
        <v>551</v>
      </c>
      <c r="G456" s="271" t="s">
        <v>552</v>
      </c>
    </row>
    <row r="457" spans="1:7" s="238" customFormat="1" ht="15">
      <c r="A457" s="254" t="s">
        <v>750</v>
      </c>
      <c r="B457" s="255" t="s">
        <v>751</v>
      </c>
      <c r="C457" s="254" t="s">
        <v>422</v>
      </c>
      <c r="D457" s="254" t="s">
        <v>310</v>
      </c>
      <c r="E457" s="256">
        <v>1</v>
      </c>
      <c r="F457" s="272">
        <v>52.65</v>
      </c>
      <c r="G457" s="272">
        <v>52.65</v>
      </c>
    </row>
    <row r="458" spans="1:7" s="238" customFormat="1" ht="15.75">
      <c r="A458" s="257"/>
      <c r="B458" s="257"/>
      <c r="C458" s="257"/>
      <c r="D458" s="257"/>
      <c r="E458" s="380" t="s">
        <v>567</v>
      </c>
      <c r="F458" s="381"/>
      <c r="G458" s="273">
        <v>52.65</v>
      </c>
    </row>
    <row r="459" spans="1:7" s="238" customFormat="1" ht="15.75">
      <c r="A459" s="257"/>
      <c r="B459" s="257"/>
      <c r="C459" s="257"/>
      <c r="D459" s="257"/>
      <c r="E459" s="378" t="s">
        <v>568</v>
      </c>
      <c r="F459" s="379"/>
      <c r="G459" s="274">
        <v>68.61</v>
      </c>
    </row>
    <row r="460" spans="1:7" s="238" customFormat="1" ht="15.75">
      <c r="A460" s="257"/>
      <c r="B460" s="257"/>
      <c r="C460" s="257"/>
      <c r="D460" s="257"/>
      <c r="E460" s="378" t="s">
        <v>569</v>
      </c>
      <c r="F460" s="379"/>
      <c r="G460" s="274">
        <v>14.27</v>
      </c>
    </row>
    <row r="461" spans="1:7" s="238" customFormat="1" ht="15.75">
      <c r="A461" s="257"/>
      <c r="B461" s="257"/>
      <c r="C461" s="257"/>
      <c r="D461" s="257"/>
      <c r="E461" s="378" t="s">
        <v>570</v>
      </c>
      <c r="F461" s="379"/>
      <c r="G461" s="274">
        <v>82.88</v>
      </c>
    </row>
    <row r="462" spans="1:7" s="238" customFormat="1" ht="15.75">
      <c r="A462" s="257"/>
      <c r="B462" s="257"/>
      <c r="C462" s="257"/>
      <c r="D462" s="257"/>
      <c r="E462" s="378" t="s">
        <v>571</v>
      </c>
      <c r="F462" s="379"/>
      <c r="G462" s="274">
        <v>24.04</v>
      </c>
    </row>
    <row r="463" spans="1:7" s="238" customFormat="1" ht="15.75">
      <c r="A463" s="257"/>
      <c r="B463" s="257"/>
      <c r="C463" s="257"/>
      <c r="D463" s="257"/>
      <c r="E463" s="378" t="s">
        <v>572</v>
      </c>
      <c r="F463" s="379"/>
      <c r="G463" s="274">
        <v>106.92</v>
      </c>
    </row>
    <row r="464" spans="1:7" s="238" customFormat="1" ht="15">
      <c r="A464" s="257"/>
      <c r="B464" s="257"/>
      <c r="C464" s="387" t="s">
        <v>273</v>
      </c>
      <c r="D464" s="388"/>
      <c r="E464" s="257"/>
      <c r="F464" s="275"/>
      <c r="G464" s="275"/>
    </row>
    <row r="465" spans="1:7" s="238" customFormat="1" ht="15.75">
      <c r="A465" s="382" t="s">
        <v>752</v>
      </c>
      <c r="B465" s="383"/>
      <c r="C465" s="383"/>
      <c r="D465" s="383"/>
      <c r="E465" s="383"/>
      <c r="F465" s="383"/>
      <c r="G465" s="383"/>
    </row>
    <row r="466" spans="1:7" s="238" customFormat="1" ht="15.75">
      <c r="A466" s="376" t="s">
        <v>547</v>
      </c>
      <c r="B466" s="377"/>
      <c r="C466" s="253" t="s">
        <v>548</v>
      </c>
      <c r="D466" s="253" t="s">
        <v>549</v>
      </c>
      <c r="E466" s="253" t="s">
        <v>550</v>
      </c>
      <c r="F466" s="271" t="s">
        <v>551</v>
      </c>
      <c r="G466" s="271" t="s">
        <v>552</v>
      </c>
    </row>
    <row r="467" spans="1:7" s="238" customFormat="1" ht="30">
      <c r="A467" s="254" t="s">
        <v>707</v>
      </c>
      <c r="B467" s="255" t="s">
        <v>708</v>
      </c>
      <c r="C467" s="254" t="s">
        <v>316</v>
      </c>
      <c r="D467" s="254" t="s">
        <v>555</v>
      </c>
      <c r="E467" s="256">
        <v>1</v>
      </c>
      <c r="F467" s="272">
        <v>8.93</v>
      </c>
      <c r="G467" s="272">
        <v>8.93</v>
      </c>
    </row>
    <row r="468" spans="1:7" s="238" customFormat="1" ht="30">
      <c r="A468" s="254" t="s">
        <v>706</v>
      </c>
      <c r="B468" s="255" t="s">
        <v>554</v>
      </c>
      <c r="C468" s="254" t="s">
        <v>316</v>
      </c>
      <c r="D468" s="254" t="s">
        <v>555</v>
      </c>
      <c r="E468" s="256">
        <v>1</v>
      </c>
      <c r="F468" s="272">
        <v>7.03</v>
      </c>
      <c r="G468" s="272">
        <v>7.03</v>
      </c>
    </row>
    <row r="469" spans="1:7" s="238" customFormat="1" ht="15.75">
      <c r="A469" s="257"/>
      <c r="B469" s="257"/>
      <c r="C469" s="257"/>
      <c r="D469" s="257"/>
      <c r="E469" s="380" t="s">
        <v>558</v>
      </c>
      <c r="F469" s="381"/>
      <c r="G469" s="273">
        <v>15.96</v>
      </c>
    </row>
    <row r="470" spans="1:7" s="238" customFormat="1" ht="15.75">
      <c r="A470" s="376" t="s">
        <v>559</v>
      </c>
      <c r="B470" s="377"/>
      <c r="C470" s="253" t="s">
        <v>548</v>
      </c>
      <c r="D470" s="253" t="s">
        <v>549</v>
      </c>
      <c r="E470" s="253" t="s">
        <v>550</v>
      </c>
      <c r="F470" s="271" t="s">
        <v>551</v>
      </c>
      <c r="G470" s="271" t="s">
        <v>552</v>
      </c>
    </row>
    <row r="471" spans="1:7" s="238" customFormat="1" ht="15">
      <c r="A471" s="254" t="s">
        <v>753</v>
      </c>
      <c r="B471" s="255" t="s">
        <v>754</v>
      </c>
      <c r="C471" s="254" t="s">
        <v>422</v>
      </c>
      <c r="D471" s="254" t="s">
        <v>310</v>
      </c>
      <c r="E471" s="256">
        <v>1</v>
      </c>
      <c r="F471" s="272">
        <v>32.2</v>
      </c>
      <c r="G471" s="272">
        <v>32.2</v>
      </c>
    </row>
    <row r="472" spans="1:7" s="238" customFormat="1" ht="15.75">
      <c r="A472" s="257"/>
      <c r="B472" s="257"/>
      <c r="C472" s="257"/>
      <c r="D472" s="257"/>
      <c r="E472" s="380" t="s">
        <v>567</v>
      </c>
      <c r="F472" s="381"/>
      <c r="G472" s="273">
        <v>32.2</v>
      </c>
    </row>
    <row r="473" spans="1:7" s="238" customFormat="1" ht="15.75">
      <c r="A473" s="257"/>
      <c r="B473" s="257"/>
      <c r="C473" s="257"/>
      <c r="D473" s="257"/>
      <c r="E473" s="378" t="s">
        <v>568</v>
      </c>
      <c r="F473" s="379"/>
      <c r="G473" s="274">
        <v>48.16</v>
      </c>
    </row>
    <row r="474" spans="1:7" s="238" customFormat="1" ht="15.75">
      <c r="A474" s="257"/>
      <c r="B474" s="257"/>
      <c r="C474" s="257"/>
      <c r="D474" s="257"/>
      <c r="E474" s="378" t="s">
        <v>569</v>
      </c>
      <c r="F474" s="379"/>
      <c r="G474" s="274">
        <v>14.27</v>
      </c>
    </row>
    <row r="475" spans="1:7" s="238" customFormat="1" ht="15.75">
      <c r="A475" s="257"/>
      <c r="B475" s="257"/>
      <c r="C475" s="257"/>
      <c r="D475" s="257"/>
      <c r="E475" s="378" t="s">
        <v>570</v>
      </c>
      <c r="F475" s="379"/>
      <c r="G475" s="274">
        <v>62.43</v>
      </c>
    </row>
    <row r="476" spans="1:7" s="238" customFormat="1" ht="15.75">
      <c r="A476" s="257"/>
      <c r="B476" s="257"/>
      <c r="C476" s="257"/>
      <c r="D476" s="257"/>
      <c r="E476" s="378" t="s">
        <v>571</v>
      </c>
      <c r="F476" s="379"/>
      <c r="G476" s="274">
        <v>18.1</v>
      </c>
    </row>
    <row r="477" spans="1:7" s="238" customFormat="1" ht="15.75">
      <c r="A477" s="257"/>
      <c r="B477" s="257"/>
      <c r="C477" s="257"/>
      <c r="D477" s="257"/>
      <c r="E477" s="378" t="s">
        <v>572</v>
      </c>
      <c r="F477" s="379"/>
      <c r="G477" s="274">
        <v>80.53</v>
      </c>
    </row>
    <row r="478" spans="1:7" s="238" customFormat="1" ht="15">
      <c r="A478" s="257"/>
      <c r="B478" s="257"/>
      <c r="C478" s="387" t="s">
        <v>273</v>
      </c>
      <c r="D478" s="388"/>
      <c r="E478" s="257"/>
      <c r="F478" s="275"/>
      <c r="G478" s="275"/>
    </row>
    <row r="479" spans="1:7" s="238" customFormat="1" ht="15.75">
      <c r="A479" s="382" t="s">
        <v>755</v>
      </c>
      <c r="B479" s="383"/>
      <c r="C479" s="383"/>
      <c r="D479" s="383"/>
      <c r="E479" s="383"/>
      <c r="F479" s="383"/>
      <c r="G479" s="383"/>
    </row>
    <row r="480" spans="1:7" s="238" customFormat="1" ht="15.75">
      <c r="A480" s="376" t="s">
        <v>547</v>
      </c>
      <c r="B480" s="377"/>
      <c r="C480" s="253" t="s">
        <v>548</v>
      </c>
      <c r="D480" s="253" t="s">
        <v>549</v>
      </c>
      <c r="E480" s="253" t="s">
        <v>550</v>
      </c>
      <c r="F480" s="271" t="s">
        <v>551</v>
      </c>
      <c r="G480" s="271" t="s">
        <v>552</v>
      </c>
    </row>
    <row r="481" spans="1:7" s="238" customFormat="1" ht="30">
      <c r="A481" s="254" t="s">
        <v>706</v>
      </c>
      <c r="B481" s="255" t="s">
        <v>554</v>
      </c>
      <c r="C481" s="254" t="s">
        <v>316</v>
      </c>
      <c r="D481" s="254" t="s">
        <v>555</v>
      </c>
      <c r="E481" s="256">
        <v>8</v>
      </c>
      <c r="F481" s="272">
        <v>7.03</v>
      </c>
      <c r="G481" s="272">
        <v>56.22</v>
      </c>
    </row>
    <row r="482" spans="1:7" s="238" customFormat="1" ht="30">
      <c r="A482" s="254" t="s">
        <v>756</v>
      </c>
      <c r="B482" s="255" t="s">
        <v>757</v>
      </c>
      <c r="C482" s="254" t="s">
        <v>316</v>
      </c>
      <c r="D482" s="254" t="s">
        <v>555</v>
      </c>
      <c r="E482" s="256">
        <v>8</v>
      </c>
      <c r="F482" s="272">
        <v>8.83</v>
      </c>
      <c r="G482" s="272">
        <v>70.66</v>
      </c>
    </row>
    <row r="483" spans="1:7" s="238" customFormat="1" ht="15.75">
      <c r="A483" s="257"/>
      <c r="B483" s="257"/>
      <c r="C483" s="257"/>
      <c r="D483" s="257"/>
      <c r="E483" s="380" t="s">
        <v>558</v>
      </c>
      <c r="F483" s="381"/>
      <c r="G483" s="273">
        <v>126.88</v>
      </c>
    </row>
    <row r="484" spans="1:7" s="238" customFormat="1" ht="15.75">
      <c r="A484" s="376" t="s">
        <v>559</v>
      </c>
      <c r="B484" s="377"/>
      <c r="C484" s="253" t="s">
        <v>548</v>
      </c>
      <c r="D484" s="253" t="s">
        <v>549</v>
      </c>
      <c r="E484" s="253" t="s">
        <v>550</v>
      </c>
      <c r="F484" s="271" t="s">
        <v>551</v>
      </c>
      <c r="G484" s="271" t="s">
        <v>552</v>
      </c>
    </row>
    <row r="485" spans="1:7" s="238" customFormat="1" ht="15">
      <c r="A485" s="254" t="s">
        <v>758</v>
      </c>
      <c r="B485" s="255" t="s">
        <v>759</v>
      </c>
      <c r="C485" s="254" t="s">
        <v>316</v>
      </c>
      <c r="D485" s="254" t="s">
        <v>310</v>
      </c>
      <c r="E485" s="256">
        <v>0.5</v>
      </c>
      <c r="F485" s="272">
        <v>5.12</v>
      </c>
      <c r="G485" s="272">
        <v>2.56</v>
      </c>
    </row>
    <row r="486" spans="1:7" s="238" customFormat="1" ht="30">
      <c r="A486" s="254" t="s">
        <v>760</v>
      </c>
      <c r="B486" s="255" t="s">
        <v>761</v>
      </c>
      <c r="C486" s="254" t="s">
        <v>316</v>
      </c>
      <c r="D486" s="254" t="s">
        <v>310</v>
      </c>
      <c r="E486" s="256">
        <v>0.25</v>
      </c>
      <c r="F486" s="272">
        <v>12.2</v>
      </c>
      <c r="G486" s="272">
        <v>3.05</v>
      </c>
    </row>
    <row r="487" spans="1:7" s="238" customFormat="1" ht="15">
      <c r="A487" s="254" t="s">
        <v>762</v>
      </c>
      <c r="B487" s="255" t="s">
        <v>763</v>
      </c>
      <c r="C487" s="254" t="s">
        <v>316</v>
      </c>
      <c r="D487" s="254" t="s">
        <v>310</v>
      </c>
      <c r="E487" s="256">
        <v>0.25</v>
      </c>
      <c r="F487" s="272">
        <v>5.93</v>
      </c>
      <c r="G487" s="272">
        <v>1.48</v>
      </c>
    </row>
    <row r="488" spans="1:7" s="238" customFormat="1" ht="30">
      <c r="A488" s="254" t="s">
        <v>764</v>
      </c>
      <c r="B488" s="255" t="s">
        <v>765</v>
      </c>
      <c r="C488" s="254" t="s">
        <v>316</v>
      </c>
      <c r="D488" s="254" t="s">
        <v>310</v>
      </c>
      <c r="E488" s="256">
        <v>0.25</v>
      </c>
      <c r="F488" s="272">
        <v>10.18</v>
      </c>
      <c r="G488" s="272">
        <v>2.55</v>
      </c>
    </row>
    <row r="489" spans="1:7" s="238" customFormat="1" ht="15">
      <c r="A489" s="254" t="s">
        <v>766</v>
      </c>
      <c r="B489" s="255" t="s">
        <v>767</v>
      </c>
      <c r="C489" s="254" t="s">
        <v>316</v>
      </c>
      <c r="D489" s="254" t="s">
        <v>355</v>
      </c>
      <c r="E489" s="256">
        <v>1.5</v>
      </c>
      <c r="F489" s="272">
        <v>4.69</v>
      </c>
      <c r="G489" s="272">
        <v>7.04</v>
      </c>
    </row>
    <row r="490" spans="1:7" s="238" customFormat="1" ht="15">
      <c r="A490" s="254" t="s">
        <v>768</v>
      </c>
      <c r="B490" s="255" t="s">
        <v>769</v>
      </c>
      <c r="C490" s="254" t="s">
        <v>316</v>
      </c>
      <c r="D490" s="254" t="s">
        <v>310</v>
      </c>
      <c r="E490" s="256">
        <v>0.5</v>
      </c>
      <c r="F490" s="272">
        <v>16.05</v>
      </c>
      <c r="G490" s="272">
        <v>8.03</v>
      </c>
    </row>
    <row r="491" spans="1:7" s="238" customFormat="1" ht="15">
      <c r="A491" s="254" t="s">
        <v>770</v>
      </c>
      <c r="B491" s="255" t="s">
        <v>771</v>
      </c>
      <c r="C491" s="254" t="s">
        <v>316</v>
      </c>
      <c r="D491" s="254" t="s">
        <v>355</v>
      </c>
      <c r="E491" s="256">
        <v>4</v>
      </c>
      <c r="F491" s="272">
        <v>3.12</v>
      </c>
      <c r="G491" s="272">
        <v>12.48</v>
      </c>
    </row>
    <row r="492" spans="1:7" s="238" customFormat="1" ht="15">
      <c r="A492" s="254" t="s">
        <v>772</v>
      </c>
      <c r="B492" s="255" t="s">
        <v>773</v>
      </c>
      <c r="C492" s="254" t="s">
        <v>316</v>
      </c>
      <c r="D492" s="254" t="s">
        <v>310</v>
      </c>
      <c r="E492" s="256">
        <v>0.25</v>
      </c>
      <c r="F492" s="272">
        <v>17.55</v>
      </c>
      <c r="G492" s="272">
        <v>4.39</v>
      </c>
    </row>
    <row r="493" spans="1:7" s="238" customFormat="1" ht="15.75">
      <c r="A493" s="257"/>
      <c r="B493" s="257"/>
      <c r="C493" s="257"/>
      <c r="D493" s="257"/>
      <c r="E493" s="380" t="s">
        <v>567</v>
      </c>
      <c r="F493" s="381"/>
      <c r="G493" s="273">
        <v>41.58</v>
      </c>
    </row>
    <row r="494" spans="1:7" s="238" customFormat="1" ht="15.75">
      <c r="A494" s="257"/>
      <c r="B494" s="257"/>
      <c r="C494" s="257"/>
      <c r="D494" s="257"/>
      <c r="E494" s="378" t="s">
        <v>568</v>
      </c>
      <c r="F494" s="379"/>
      <c r="G494" s="274">
        <v>168.46</v>
      </c>
    </row>
    <row r="495" spans="1:7" s="238" customFormat="1" ht="15.75">
      <c r="A495" s="257"/>
      <c r="B495" s="257"/>
      <c r="C495" s="257"/>
      <c r="D495" s="257"/>
      <c r="E495" s="378" t="s">
        <v>569</v>
      </c>
      <c r="F495" s="379"/>
      <c r="G495" s="274">
        <v>113.44</v>
      </c>
    </row>
    <row r="496" spans="1:7" s="238" customFormat="1" ht="15.75">
      <c r="A496" s="257"/>
      <c r="B496" s="257"/>
      <c r="C496" s="257"/>
      <c r="D496" s="257"/>
      <c r="E496" s="378" t="s">
        <v>570</v>
      </c>
      <c r="F496" s="379"/>
      <c r="G496" s="274">
        <v>281.9</v>
      </c>
    </row>
    <row r="497" spans="1:7" s="238" customFormat="1" ht="15.75">
      <c r="A497" s="257"/>
      <c r="B497" s="257"/>
      <c r="C497" s="257"/>
      <c r="D497" s="257"/>
      <c r="E497" s="378" t="s">
        <v>571</v>
      </c>
      <c r="F497" s="379"/>
      <c r="G497" s="274">
        <v>81.75</v>
      </c>
    </row>
    <row r="498" spans="1:7" s="238" customFormat="1" ht="15.75">
      <c r="A498" s="257"/>
      <c r="B498" s="257"/>
      <c r="C498" s="257"/>
      <c r="D498" s="257"/>
      <c r="E498" s="378" t="s">
        <v>572</v>
      </c>
      <c r="F498" s="379"/>
      <c r="G498" s="274">
        <v>363.65</v>
      </c>
    </row>
    <row r="499" spans="1:7" s="238" customFormat="1" ht="15">
      <c r="A499" s="257"/>
      <c r="B499" s="257"/>
      <c r="C499" s="387" t="s">
        <v>273</v>
      </c>
      <c r="D499" s="388"/>
      <c r="E499" s="257"/>
      <c r="F499" s="275"/>
      <c r="G499" s="275"/>
    </row>
    <row r="500" spans="1:7" s="238" customFormat="1" ht="15.75">
      <c r="A500" s="382" t="s">
        <v>774</v>
      </c>
      <c r="B500" s="383"/>
      <c r="C500" s="383"/>
      <c r="D500" s="383"/>
      <c r="E500" s="383"/>
      <c r="F500" s="383"/>
      <c r="G500" s="383"/>
    </row>
    <row r="501" spans="1:7" s="238" customFormat="1" ht="15.75">
      <c r="A501" s="376" t="s">
        <v>547</v>
      </c>
      <c r="B501" s="377"/>
      <c r="C501" s="253" t="s">
        <v>548</v>
      </c>
      <c r="D501" s="253" t="s">
        <v>549</v>
      </c>
      <c r="E501" s="253" t="s">
        <v>550</v>
      </c>
      <c r="F501" s="271" t="s">
        <v>551</v>
      </c>
      <c r="G501" s="271" t="s">
        <v>552</v>
      </c>
    </row>
    <row r="502" spans="1:7" s="238" customFormat="1" ht="30">
      <c r="A502" s="254" t="s">
        <v>706</v>
      </c>
      <c r="B502" s="255" t="s">
        <v>554</v>
      </c>
      <c r="C502" s="254" t="s">
        <v>316</v>
      </c>
      <c r="D502" s="254" t="s">
        <v>555</v>
      </c>
      <c r="E502" s="256">
        <v>8</v>
      </c>
      <c r="F502" s="272">
        <v>7.03</v>
      </c>
      <c r="G502" s="272">
        <v>56.22</v>
      </c>
    </row>
    <row r="503" spans="1:7" s="238" customFormat="1" ht="30">
      <c r="A503" s="254" t="s">
        <v>756</v>
      </c>
      <c r="B503" s="255" t="s">
        <v>757</v>
      </c>
      <c r="C503" s="254" t="s">
        <v>316</v>
      </c>
      <c r="D503" s="254" t="s">
        <v>555</v>
      </c>
      <c r="E503" s="256">
        <v>6</v>
      </c>
      <c r="F503" s="272">
        <v>8.83</v>
      </c>
      <c r="G503" s="272">
        <v>53</v>
      </c>
    </row>
    <row r="504" spans="1:7" s="238" customFormat="1" ht="15.75">
      <c r="A504" s="257"/>
      <c r="B504" s="257"/>
      <c r="C504" s="257"/>
      <c r="D504" s="257"/>
      <c r="E504" s="380" t="s">
        <v>558</v>
      </c>
      <c r="F504" s="381"/>
      <c r="G504" s="273">
        <v>109.22</v>
      </c>
    </row>
    <row r="505" spans="1:7" s="238" customFormat="1" ht="15.75">
      <c r="A505" s="376" t="s">
        <v>559</v>
      </c>
      <c r="B505" s="377"/>
      <c r="C505" s="253" t="s">
        <v>548</v>
      </c>
      <c r="D505" s="253" t="s">
        <v>549</v>
      </c>
      <c r="E505" s="253" t="s">
        <v>550</v>
      </c>
      <c r="F505" s="271" t="s">
        <v>551</v>
      </c>
      <c r="G505" s="271" t="s">
        <v>552</v>
      </c>
    </row>
    <row r="506" spans="1:7" s="238" customFormat="1" ht="15">
      <c r="A506" s="254" t="s">
        <v>775</v>
      </c>
      <c r="B506" s="255" t="s">
        <v>776</v>
      </c>
      <c r="C506" s="254" t="s">
        <v>316</v>
      </c>
      <c r="D506" s="254" t="s">
        <v>310</v>
      </c>
      <c r="E506" s="256">
        <v>0.75</v>
      </c>
      <c r="F506" s="272">
        <v>3.45</v>
      </c>
      <c r="G506" s="272">
        <v>2.59</v>
      </c>
    </row>
    <row r="507" spans="1:7" s="238" customFormat="1" ht="15">
      <c r="A507" s="254" t="s">
        <v>777</v>
      </c>
      <c r="B507" s="255" t="s">
        <v>778</v>
      </c>
      <c r="C507" s="254" t="s">
        <v>316</v>
      </c>
      <c r="D507" s="254" t="s">
        <v>310</v>
      </c>
      <c r="E507" s="256">
        <v>1</v>
      </c>
      <c r="F507" s="272">
        <v>0.48</v>
      </c>
      <c r="G507" s="272">
        <v>0.48</v>
      </c>
    </row>
    <row r="508" spans="1:7" s="238" customFormat="1" ht="15">
      <c r="A508" s="254" t="s">
        <v>779</v>
      </c>
      <c r="B508" s="255" t="s">
        <v>780</v>
      </c>
      <c r="C508" s="254" t="s">
        <v>316</v>
      </c>
      <c r="D508" s="254" t="s">
        <v>310</v>
      </c>
      <c r="E508" s="256">
        <v>2</v>
      </c>
      <c r="F508" s="272">
        <v>2.34</v>
      </c>
      <c r="G508" s="272">
        <v>4.68</v>
      </c>
    </row>
    <row r="509" spans="1:7" s="238" customFormat="1" ht="15">
      <c r="A509" s="254" t="s">
        <v>781</v>
      </c>
      <c r="B509" s="255" t="s">
        <v>782</v>
      </c>
      <c r="C509" s="254" t="s">
        <v>316</v>
      </c>
      <c r="D509" s="254" t="s">
        <v>355</v>
      </c>
      <c r="E509" s="256">
        <v>3</v>
      </c>
      <c r="F509" s="272">
        <v>17.15</v>
      </c>
      <c r="G509" s="272">
        <v>51.45</v>
      </c>
    </row>
    <row r="510" spans="1:7" s="238" customFormat="1" ht="15">
      <c r="A510" s="254" t="s">
        <v>783</v>
      </c>
      <c r="B510" s="255" t="s">
        <v>784</v>
      </c>
      <c r="C510" s="254" t="s">
        <v>316</v>
      </c>
      <c r="D510" s="254" t="s">
        <v>310</v>
      </c>
      <c r="E510" s="256">
        <v>0.75</v>
      </c>
      <c r="F510" s="272">
        <v>4.08</v>
      </c>
      <c r="G510" s="272">
        <v>3.06</v>
      </c>
    </row>
    <row r="511" spans="1:7" s="238" customFormat="1" ht="15">
      <c r="A511" s="254" t="s">
        <v>785</v>
      </c>
      <c r="B511" s="255" t="s">
        <v>786</v>
      </c>
      <c r="C511" s="254" t="s">
        <v>316</v>
      </c>
      <c r="D511" s="254" t="s">
        <v>355</v>
      </c>
      <c r="E511" s="256">
        <v>9</v>
      </c>
      <c r="F511" s="272">
        <v>3.56</v>
      </c>
      <c r="G511" s="272">
        <v>32.04</v>
      </c>
    </row>
    <row r="512" spans="1:7" s="238" customFormat="1" ht="15.75">
      <c r="A512" s="257"/>
      <c r="B512" s="257"/>
      <c r="C512" s="257"/>
      <c r="D512" s="257"/>
      <c r="E512" s="380" t="s">
        <v>567</v>
      </c>
      <c r="F512" s="381"/>
      <c r="G512" s="273">
        <v>94.3</v>
      </c>
    </row>
    <row r="513" spans="1:7" s="238" customFormat="1" ht="15.75">
      <c r="A513" s="257"/>
      <c r="B513" s="257"/>
      <c r="C513" s="257"/>
      <c r="D513" s="257"/>
      <c r="E513" s="378" t="s">
        <v>568</v>
      </c>
      <c r="F513" s="379"/>
      <c r="G513" s="274">
        <v>203.52</v>
      </c>
    </row>
    <row r="514" spans="1:7" s="238" customFormat="1" ht="15.75">
      <c r="A514" s="257"/>
      <c r="B514" s="257"/>
      <c r="C514" s="257"/>
      <c r="D514" s="257"/>
      <c r="E514" s="378" t="s">
        <v>569</v>
      </c>
      <c r="F514" s="379"/>
      <c r="G514" s="274">
        <v>97.64</v>
      </c>
    </row>
    <row r="515" spans="1:7" s="238" customFormat="1" ht="15.75">
      <c r="A515" s="257"/>
      <c r="B515" s="257"/>
      <c r="C515" s="257"/>
      <c r="D515" s="257"/>
      <c r="E515" s="378" t="s">
        <v>570</v>
      </c>
      <c r="F515" s="379"/>
      <c r="G515" s="274">
        <v>301.16</v>
      </c>
    </row>
    <row r="516" spans="1:7" s="238" customFormat="1" ht="15.75">
      <c r="A516" s="257"/>
      <c r="B516" s="257"/>
      <c r="C516" s="257"/>
      <c r="D516" s="257"/>
      <c r="E516" s="378" t="s">
        <v>571</v>
      </c>
      <c r="F516" s="379"/>
      <c r="G516" s="274">
        <v>87.34</v>
      </c>
    </row>
    <row r="517" spans="1:7" s="238" customFormat="1" ht="15.75">
      <c r="A517" s="257"/>
      <c r="B517" s="257"/>
      <c r="C517" s="257"/>
      <c r="D517" s="257"/>
      <c r="E517" s="378" t="s">
        <v>572</v>
      </c>
      <c r="F517" s="379"/>
      <c r="G517" s="274">
        <v>388.5</v>
      </c>
    </row>
    <row r="518" spans="1:7" s="238" customFormat="1" ht="15">
      <c r="A518" s="257"/>
      <c r="B518" s="257"/>
      <c r="C518" s="387" t="s">
        <v>273</v>
      </c>
      <c r="D518" s="388"/>
      <c r="E518" s="257"/>
      <c r="F518" s="275"/>
      <c r="G518" s="275"/>
    </row>
    <row r="519" spans="1:7" s="238" customFormat="1" ht="51" customHeight="1">
      <c r="A519" s="382" t="s">
        <v>787</v>
      </c>
      <c r="B519" s="383"/>
      <c r="C519" s="383"/>
      <c r="D519" s="383"/>
      <c r="E519" s="383"/>
      <c r="F519" s="383"/>
      <c r="G519" s="383"/>
    </row>
    <row r="520" spans="1:7" s="238" customFormat="1" ht="15.75">
      <c r="A520" s="376" t="s">
        <v>559</v>
      </c>
      <c r="B520" s="377"/>
      <c r="C520" s="253" t="s">
        <v>548</v>
      </c>
      <c r="D520" s="253" t="s">
        <v>549</v>
      </c>
      <c r="E520" s="253" t="s">
        <v>550</v>
      </c>
      <c r="F520" s="271" t="s">
        <v>551</v>
      </c>
      <c r="G520" s="271" t="s">
        <v>552</v>
      </c>
    </row>
    <row r="521" spans="1:7" s="238" customFormat="1" ht="30">
      <c r="A521" s="254" t="s">
        <v>788</v>
      </c>
      <c r="B521" s="255" t="s">
        <v>789</v>
      </c>
      <c r="C521" s="254" t="s">
        <v>306</v>
      </c>
      <c r="D521" s="254" t="s">
        <v>310</v>
      </c>
      <c r="E521" s="256">
        <v>3570</v>
      </c>
      <c r="F521" s="272">
        <v>0.29</v>
      </c>
      <c r="G521" s="272">
        <v>1035.3</v>
      </c>
    </row>
    <row r="522" spans="1:7" s="238" customFormat="1" ht="15.75">
      <c r="A522" s="257"/>
      <c r="B522" s="257"/>
      <c r="C522" s="257"/>
      <c r="D522" s="257"/>
      <c r="E522" s="380" t="s">
        <v>567</v>
      </c>
      <c r="F522" s="381"/>
      <c r="G522" s="273">
        <v>1035.3</v>
      </c>
    </row>
    <row r="523" spans="1:7" s="238" customFormat="1" ht="15.75">
      <c r="A523" s="376" t="s">
        <v>593</v>
      </c>
      <c r="B523" s="377"/>
      <c r="C523" s="253" t="s">
        <v>548</v>
      </c>
      <c r="D523" s="253" t="s">
        <v>549</v>
      </c>
      <c r="E523" s="253" t="s">
        <v>550</v>
      </c>
      <c r="F523" s="271" t="s">
        <v>551</v>
      </c>
      <c r="G523" s="271" t="s">
        <v>552</v>
      </c>
    </row>
    <row r="524" spans="1:7" s="238" customFormat="1" ht="105">
      <c r="A524" s="254" t="s">
        <v>790</v>
      </c>
      <c r="B524" s="255" t="s">
        <v>791</v>
      </c>
      <c r="C524" s="254" t="s">
        <v>306</v>
      </c>
      <c r="D524" s="254" t="s">
        <v>792</v>
      </c>
      <c r="E524" s="256">
        <v>0.1293</v>
      </c>
      <c r="F524" s="272">
        <v>89.91</v>
      </c>
      <c r="G524" s="272">
        <v>11.63</v>
      </c>
    </row>
    <row r="525" spans="1:7" s="238" customFormat="1" ht="105">
      <c r="A525" s="254" t="s">
        <v>793</v>
      </c>
      <c r="B525" s="255" t="s">
        <v>794</v>
      </c>
      <c r="C525" s="254" t="s">
        <v>306</v>
      </c>
      <c r="D525" s="254" t="s">
        <v>795</v>
      </c>
      <c r="E525" s="256">
        <v>0.4348</v>
      </c>
      <c r="F525" s="272">
        <v>27.25</v>
      </c>
      <c r="G525" s="272">
        <v>11.85</v>
      </c>
    </row>
    <row r="526" spans="1:7" s="238" customFormat="1" ht="75">
      <c r="A526" s="254" t="s">
        <v>796</v>
      </c>
      <c r="B526" s="255" t="s">
        <v>797</v>
      </c>
      <c r="C526" s="254" t="s">
        <v>306</v>
      </c>
      <c r="D526" s="254" t="s">
        <v>328</v>
      </c>
      <c r="E526" s="256">
        <v>0.0155</v>
      </c>
      <c r="F526" s="272">
        <v>325.98</v>
      </c>
      <c r="G526" s="272">
        <v>5.05</v>
      </c>
    </row>
    <row r="527" spans="1:7" s="238" customFormat="1" ht="30">
      <c r="A527" s="254" t="s">
        <v>621</v>
      </c>
      <c r="B527" s="255" t="s">
        <v>622</v>
      </c>
      <c r="C527" s="254" t="s">
        <v>306</v>
      </c>
      <c r="D527" s="254" t="s">
        <v>555</v>
      </c>
      <c r="E527" s="256">
        <v>70.6119</v>
      </c>
      <c r="F527" s="272">
        <v>10.77</v>
      </c>
      <c r="G527" s="272">
        <v>760.49</v>
      </c>
    </row>
    <row r="528" spans="1:7" s="238" customFormat="1" ht="30">
      <c r="A528" s="254" t="s">
        <v>609</v>
      </c>
      <c r="B528" s="255" t="s">
        <v>610</v>
      </c>
      <c r="C528" s="254" t="s">
        <v>306</v>
      </c>
      <c r="D528" s="254" t="s">
        <v>555</v>
      </c>
      <c r="E528" s="256">
        <v>70.6119</v>
      </c>
      <c r="F528" s="272">
        <v>8.87</v>
      </c>
      <c r="G528" s="272">
        <v>626.33</v>
      </c>
    </row>
    <row r="529" spans="1:7" s="238" customFormat="1" ht="45">
      <c r="A529" s="254" t="s">
        <v>798</v>
      </c>
      <c r="B529" s="255" t="s">
        <v>799</v>
      </c>
      <c r="C529" s="254" t="s">
        <v>306</v>
      </c>
      <c r="D529" s="254" t="s">
        <v>328</v>
      </c>
      <c r="E529" s="256">
        <v>0.2</v>
      </c>
      <c r="F529" s="272">
        <v>538.47</v>
      </c>
      <c r="G529" s="272">
        <v>107.69</v>
      </c>
    </row>
    <row r="530" spans="1:7" s="238" customFormat="1" ht="45">
      <c r="A530" s="254" t="s">
        <v>800</v>
      </c>
      <c r="B530" s="255" t="s">
        <v>801</v>
      </c>
      <c r="C530" s="254" t="s">
        <v>306</v>
      </c>
      <c r="D530" s="254" t="s">
        <v>504</v>
      </c>
      <c r="E530" s="256">
        <v>6.17</v>
      </c>
      <c r="F530" s="272">
        <v>5.28</v>
      </c>
      <c r="G530" s="272">
        <v>32.58</v>
      </c>
    </row>
    <row r="531" spans="1:7" s="238" customFormat="1" ht="75">
      <c r="A531" s="254" t="s">
        <v>802</v>
      </c>
      <c r="B531" s="255" t="s">
        <v>803</v>
      </c>
      <c r="C531" s="254" t="s">
        <v>306</v>
      </c>
      <c r="D531" s="254" t="s">
        <v>504</v>
      </c>
      <c r="E531" s="256">
        <v>35.7084</v>
      </c>
      <c r="F531" s="272">
        <v>8.74</v>
      </c>
      <c r="G531" s="272">
        <v>312.09</v>
      </c>
    </row>
    <row r="532" spans="1:7" s="238" customFormat="1" ht="75">
      <c r="A532" s="254" t="s">
        <v>804</v>
      </c>
      <c r="B532" s="255" t="s">
        <v>805</v>
      </c>
      <c r="C532" s="254" t="s">
        <v>306</v>
      </c>
      <c r="D532" s="254" t="s">
        <v>328</v>
      </c>
      <c r="E532" s="256">
        <v>0.595</v>
      </c>
      <c r="F532" s="272">
        <v>101.03</v>
      </c>
      <c r="G532" s="272">
        <v>60.11</v>
      </c>
    </row>
    <row r="533" spans="1:7" s="238" customFormat="1" ht="60">
      <c r="A533" s="254" t="s">
        <v>634</v>
      </c>
      <c r="B533" s="255" t="s">
        <v>635</v>
      </c>
      <c r="C533" s="254" t="s">
        <v>306</v>
      </c>
      <c r="D533" s="254" t="s">
        <v>328</v>
      </c>
      <c r="E533" s="256">
        <v>1.3452</v>
      </c>
      <c r="F533" s="272">
        <v>336.12</v>
      </c>
      <c r="G533" s="272">
        <v>452.15</v>
      </c>
    </row>
    <row r="534" spans="1:7" s="238" customFormat="1" ht="60">
      <c r="A534" s="254" t="s">
        <v>806</v>
      </c>
      <c r="B534" s="255" t="s">
        <v>807</v>
      </c>
      <c r="C534" s="254" t="s">
        <v>306</v>
      </c>
      <c r="D534" s="254" t="s">
        <v>319</v>
      </c>
      <c r="E534" s="256">
        <v>2</v>
      </c>
      <c r="F534" s="272">
        <v>34.71</v>
      </c>
      <c r="G534" s="272">
        <v>69.42</v>
      </c>
    </row>
    <row r="535" spans="1:7" s="238" customFormat="1" ht="60">
      <c r="A535" s="254" t="s">
        <v>808</v>
      </c>
      <c r="B535" s="255" t="s">
        <v>809</v>
      </c>
      <c r="C535" s="254" t="s">
        <v>306</v>
      </c>
      <c r="D535" s="254" t="s">
        <v>328</v>
      </c>
      <c r="E535" s="256">
        <v>0.4536</v>
      </c>
      <c r="F535" s="272">
        <v>1273.42</v>
      </c>
      <c r="G535" s="272">
        <v>577.62</v>
      </c>
    </row>
    <row r="536" spans="1:7" s="238" customFormat="1" ht="75">
      <c r="A536" s="254" t="s">
        <v>810</v>
      </c>
      <c r="B536" s="255" t="s">
        <v>811</v>
      </c>
      <c r="C536" s="254" t="s">
        <v>306</v>
      </c>
      <c r="D536" s="254" t="s">
        <v>328</v>
      </c>
      <c r="E536" s="256">
        <v>2.7216</v>
      </c>
      <c r="F536" s="272">
        <v>575.5</v>
      </c>
      <c r="G536" s="272">
        <v>1566.28</v>
      </c>
    </row>
    <row r="537" spans="1:7" s="238" customFormat="1" ht="15.75">
      <c r="A537" s="257"/>
      <c r="B537" s="257"/>
      <c r="C537" s="257"/>
      <c r="D537" s="257"/>
      <c r="E537" s="380" t="s">
        <v>602</v>
      </c>
      <c r="F537" s="381"/>
      <c r="G537" s="273">
        <v>4593.29</v>
      </c>
    </row>
    <row r="538" spans="1:7" s="238" customFormat="1" ht="15.75">
      <c r="A538" s="257"/>
      <c r="B538" s="257"/>
      <c r="C538" s="257"/>
      <c r="D538" s="257"/>
      <c r="E538" s="378" t="s">
        <v>568</v>
      </c>
      <c r="F538" s="379"/>
      <c r="G538" s="274">
        <v>5628.59</v>
      </c>
    </row>
    <row r="539" spans="1:7" s="238" customFormat="1" ht="15.75">
      <c r="A539" s="257"/>
      <c r="B539" s="257"/>
      <c r="C539" s="257"/>
      <c r="D539" s="257"/>
      <c r="E539" s="378" t="s">
        <v>569</v>
      </c>
      <c r="F539" s="379"/>
      <c r="G539" s="274">
        <v>1047.38</v>
      </c>
    </row>
    <row r="540" spans="1:7" s="238" customFormat="1" ht="15.75">
      <c r="A540" s="257"/>
      <c r="B540" s="257"/>
      <c r="C540" s="257"/>
      <c r="D540" s="257"/>
      <c r="E540" s="378" t="s">
        <v>570</v>
      </c>
      <c r="F540" s="379"/>
      <c r="G540" s="274">
        <v>6675.97</v>
      </c>
    </row>
    <row r="541" spans="1:7" s="238" customFormat="1" ht="15.75">
      <c r="A541" s="257"/>
      <c r="B541" s="257"/>
      <c r="C541" s="257"/>
      <c r="D541" s="257"/>
      <c r="E541" s="378" t="s">
        <v>571</v>
      </c>
      <c r="F541" s="379"/>
      <c r="G541" s="274">
        <v>1936.03</v>
      </c>
    </row>
    <row r="542" spans="1:7" s="238" customFormat="1" ht="15.75">
      <c r="A542" s="257"/>
      <c r="B542" s="257"/>
      <c r="C542" s="257"/>
      <c r="D542" s="257"/>
      <c r="E542" s="378" t="s">
        <v>572</v>
      </c>
      <c r="F542" s="379"/>
      <c r="G542" s="274">
        <v>8612</v>
      </c>
    </row>
    <row r="543" spans="1:7" s="238" customFormat="1" ht="15">
      <c r="A543" s="257"/>
      <c r="B543" s="257"/>
      <c r="C543" s="387" t="s">
        <v>273</v>
      </c>
      <c r="D543" s="388"/>
      <c r="E543" s="257"/>
      <c r="F543" s="275"/>
      <c r="G543" s="275"/>
    </row>
    <row r="544" spans="1:7" s="238" customFormat="1" ht="15.75">
      <c r="A544" s="382" t="s">
        <v>812</v>
      </c>
      <c r="B544" s="383"/>
      <c r="C544" s="383"/>
      <c r="D544" s="383"/>
      <c r="E544" s="383"/>
      <c r="F544" s="383"/>
      <c r="G544" s="383"/>
    </row>
    <row r="545" spans="1:7" s="238" customFormat="1" ht="15.75">
      <c r="A545" s="376" t="s">
        <v>559</v>
      </c>
      <c r="B545" s="377"/>
      <c r="C545" s="253" t="s">
        <v>548</v>
      </c>
      <c r="D545" s="253" t="s">
        <v>549</v>
      </c>
      <c r="E545" s="253" t="s">
        <v>550</v>
      </c>
      <c r="F545" s="271" t="s">
        <v>551</v>
      </c>
      <c r="G545" s="271" t="s">
        <v>552</v>
      </c>
    </row>
    <row r="546" spans="1:7" s="238" customFormat="1" ht="15">
      <c r="A546" s="254" t="s">
        <v>659</v>
      </c>
      <c r="B546" s="255" t="s">
        <v>660</v>
      </c>
      <c r="C546" s="254" t="s">
        <v>316</v>
      </c>
      <c r="D546" s="254" t="s">
        <v>328</v>
      </c>
      <c r="E546" s="256">
        <v>1.3</v>
      </c>
      <c r="F546" s="272">
        <v>108.68</v>
      </c>
      <c r="G546" s="272">
        <v>141.28</v>
      </c>
    </row>
    <row r="547" spans="1:7" s="238" customFormat="1" ht="15.75">
      <c r="A547" s="257"/>
      <c r="B547" s="257"/>
      <c r="C547" s="257"/>
      <c r="D547" s="257"/>
      <c r="E547" s="380" t="s">
        <v>567</v>
      </c>
      <c r="F547" s="381"/>
      <c r="G547" s="273">
        <v>141.28</v>
      </c>
    </row>
    <row r="548" spans="1:7" s="238" customFormat="1" ht="15.75">
      <c r="A548" s="376" t="s">
        <v>593</v>
      </c>
      <c r="B548" s="377"/>
      <c r="C548" s="253" t="s">
        <v>548</v>
      </c>
      <c r="D548" s="253" t="s">
        <v>549</v>
      </c>
      <c r="E548" s="253" t="s">
        <v>550</v>
      </c>
      <c r="F548" s="271" t="s">
        <v>551</v>
      </c>
      <c r="G548" s="271" t="s">
        <v>552</v>
      </c>
    </row>
    <row r="549" spans="1:7" s="238" customFormat="1" ht="30">
      <c r="A549" s="254" t="s">
        <v>813</v>
      </c>
      <c r="B549" s="255" t="s">
        <v>814</v>
      </c>
      <c r="C549" s="254" t="s">
        <v>316</v>
      </c>
      <c r="D549" s="254" t="s">
        <v>328</v>
      </c>
      <c r="E549" s="256">
        <v>7.8</v>
      </c>
      <c r="F549" s="272">
        <v>79.48</v>
      </c>
      <c r="G549" s="272">
        <v>619.94</v>
      </c>
    </row>
    <row r="550" spans="1:7" s="238" customFormat="1" ht="15">
      <c r="A550" s="254" t="s">
        <v>326</v>
      </c>
      <c r="B550" s="255" t="s">
        <v>327</v>
      </c>
      <c r="C550" s="254" t="s">
        <v>316</v>
      </c>
      <c r="D550" s="254" t="s">
        <v>328</v>
      </c>
      <c r="E550" s="256">
        <v>6</v>
      </c>
      <c r="F550" s="272">
        <v>21.08</v>
      </c>
      <c r="G550" s="272">
        <v>126.48</v>
      </c>
    </row>
    <row r="551" spans="1:7" s="238" customFormat="1" ht="30">
      <c r="A551" s="254" t="s">
        <v>668</v>
      </c>
      <c r="B551" s="255" t="s">
        <v>669</v>
      </c>
      <c r="C551" s="254" t="s">
        <v>316</v>
      </c>
      <c r="D551" s="254" t="s">
        <v>328</v>
      </c>
      <c r="E551" s="256">
        <v>0.23</v>
      </c>
      <c r="F551" s="272">
        <v>328.37</v>
      </c>
      <c r="G551" s="272">
        <v>75.53</v>
      </c>
    </row>
    <row r="552" spans="1:7" s="238" customFormat="1" ht="30">
      <c r="A552" s="254" t="s">
        <v>670</v>
      </c>
      <c r="B552" s="255" t="s">
        <v>671</v>
      </c>
      <c r="C552" s="254" t="s">
        <v>316</v>
      </c>
      <c r="D552" s="254" t="s">
        <v>328</v>
      </c>
      <c r="E552" s="256">
        <v>0.05</v>
      </c>
      <c r="F552" s="272">
        <v>779.94</v>
      </c>
      <c r="G552" s="272">
        <v>39</v>
      </c>
    </row>
    <row r="553" spans="1:7" s="238" customFormat="1" ht="15">
      <c r="A553" s="254" t="s">
        <v>815</v>
      </c>
      <c r="B553" s="255" t="s">
        <v>816</v>
      </c>
      <c r="C553" s="254" t="s">
        <v>316</v>
      </c>
      <c r="D553" s="254" t="s">
        <v>328</v>
      </c>
      <c r="E553" s="256">
        <v>0.15</v>
      </c>
      <c r="F553" s="272">
        <v>2104.4</v>
      </c>
      <c r="G553" s="272">
        <v>315.66</v>
      </c>
    </row>
    <row r="554" spans="1:7" s="238" customFormat="1" ht="15">
      <c r="A554" s="254" t="s">
        <v>817</v>
      </c>
      <c r="B554" s="255" t="s">
        <v>818</v>
      </c>
      <c r="C554" s="254" t="s">
        <v>316</v>
      </c>
      <c r="D554" s="254" t="s">
        <v>319</v>
      </c>
      <c r="E554" s="256">
        <v>8.4</v>
      </c>
      <c r="F554" s="272">
        <v>33.65</v>
      </c>
      <c r="G554" s="272">
        <v>282.66</v>
      </c>
    </row>
    <row r="555" spans="1:7" s="238" customFormat="1" ht="15.75">
      <c r="A555" s="257"/>
      <c r="B555" s="257"/>
      <c r="C555" s="257"/>
      <c r="D555" s="257"/>
      <c r="E555" s="380" t="s">
        <v>602</v>
      </c>
      <c r="F555" s="381"/>
      <c r="G555" s="273">
        <v>1459.27</v>
      </c>
    </row>
    <row r="556" spans="1:7" s="238" customFormat="1" ht="15.75">
      <c r="A556" s="257"/>
      <c r="B556" s="257"/>
      <c r="C556" s="257"/>
      <c r="D556" s="257"/>
      <c r="E556" s="378" t="s">
        <v>568</v>
      </c>
      <c r="F556" s="379"/>
      <c r="G556" s="274">
        <v>1600.55</v>
      </c>
    </row>
    <row r="557" spans="1:7" s="238" customFormat="1" ht="15.75">
      <c r="A557" s="257"/>
      <c r="B557" s="257"/>
      <c r="C557" s="257"/>
      <c r="D557" s="257"/>
      <c r="E557" s="378" t="s">
        <v>569</v>
      </c>
      <c r="F557" s="379"/>
      <c r="G557" s="274">
        <v>356.4</v>
      </c>
    </row>
    <row r="558" spans="1:7" s="238" customFormat="1" ht="15.75">
      <c r="A558" s="257"/>
      <c r="B558" s="257"/>
      <c r="C558" s="257"/>
      <c r="D558" s="257"/>
      <c r="E558" s="378" t="s">
        <v>570</v>
      </c>
      <c r="F558" s="379"/>
      <c r="G558" s="274">
        <v>1956.95</v>
      </c>
    </row>
    <row r="559" spans="1:7" s="238" customFormat="1" ht="15.75">
      <c r="A559" s="257"/>
      <c r="B559" s="257"/>
      <c r="C559" s="257"/>
      <c r="D559" s="257"/>
      <c r="E559" s="378" t="s">
        <v>571</v>
      </c>
      <c r="F559" s="379"/>
      <c r="G559" s="274">
        <v>567.52</v>
      </c>
    </row>
    <row r="560" spans="1:7" s="238" customFormat="1" ht="15.75">
      <c r="A560" s="257"/>
      <c r="B560" s="257"/>
      <c r="C560" s="257"/>
      <c r="D560" s="257"/>
      <c r="E560" s="378" t="s">
        <v>572</v>
      </c>
      <c r="F560" s="379"/>
      <c r="G560" s="274">
        <v>2524.47</v>
      </c>
    </row>
    <row r="561" spans="1:7" s="238" customFormat="1" ht="15">
      <c r="A561" s="257"/>
      <c r="B561" s="257"/>
      <c r="C561" s="387" t="s">
        <v>273</v>
      </c>
      <c r="D561" s="388"/>
      <c r="E561" s="257"/>
      <c r="F561" s="275"/>
      <c r="G561" s="275"/>
    </row>
    <row r="562" spans="1:7" s="238" customFormat="1" ht="27.75" customHeight="1">
      <c r="A562" s="391" t="s">
        <v>819</v>
      </c>
      <c r="B562" s="392"/>
      <c r="C562" s="392"/>
      <c r="D562" s="392"/>
      <c r="E562" s="392"/>
      <c r="F562" s="392"/>
      <c r="G562" s="393"/>
    </row>
    <row r="563" spans="1:7" s="238" customFormat="1" ht="15.75">
      <c r="A563" s="376" t="s">
        <v>559</v>
      </c>
      <c r="B563" s="377"/>
      <c r="C563" s="253" t="s">
        <v>548</v>
      </c>
      <c r="D563" s="253" t="s">
        <v>549</v>
      </c>
      <c r="E563" s="253" t="s">
        <v>550</v>
      </c>
      <c r="F563" s="271" t="s">
        <v>551</v>
      </c>
      <c r="G563" s="271" t="s">
        <v>552</v>
      </c>
    </row>
    <row r="564" spans="1:7" s="238" customFormat="1" ht="45">
      <c r="A564" s="254" t="s">
        <v>820</v>
      </c>
      <c r="B564" s="255" t="s">
        <v>821</v>
      </c>
      <c r="C564" s="254" t="s">
        <v>306</v>
      </c>
      <c r="D564" s="254" t="s">
        <v>310</v>
      </c>
      <c r="E564" s="256">
        <v>1</v>
      </c>
      <c r="F564" s="272">
        <v>54.5</v>
      </c>
      <c r="G564" s="272">
        <v>54.5</v>
      </c>
    </row>
    <row r="565" spans="1:7" s="238" customFormat="1" ht="15.75">
      <c r="A565" s="257"/>
      <c r="B565" s="257"/>
      <c r="C565" s="257"/>
      <c r="D565" s="257"/>
      <c r="E565" s="380" t="s">
        <v>567</v>
      </c>
      <c r="F565" s="381"/>
      <c r="G565" s="273">
        <v>54.5</v>
      </c>
    </row>
    <row r="566" spans="1:7" s="238" customFormat="1" ht="15.75">
      <c r="A566" s="376" t="s">
        <v>593</v>
      </c>
      <c r="B566" s="377"/>
      <c r="C566" s="253" t="s">
        <v>548</v>
      </c>
      <c r="D566" s="253" t="s">
        <v>549</v>
      </c>
      <c r="E566" s="253" t="s">
        <v>550</v>
      </c>
      <c r="F566" s="271" t="s">
        <v>551</v>
      </c>
      <c r="G566" s="271" t="s">
        <v>552</v>
      </c>
    </row>
    <row r="567" spans="1:7" s="238" customFormat="1" ht="105">
      <c r="A567" s="254" t="s">
        <v>790</v>
      </c>
      <c r="B567" s="255" t="s">
        <v>791</v>
      </c>
      <c r="C567" s="254" t="s">
        <v>306</v>
      </c>
      <c r="D567" s="254" t="s">
        <v>792</v>
      </c>
      <c r="E567" s="256">
        <v>0.0155</v>
      </c>
      <c r="F567" s="272">
        <v>89.91</v>
      </c>
      <c r="G567" s="272">
        <v>1.39</v>
      </c>
    </row>
    <row r="568" spans="1:7" s="238" customFormat="1" ht="105">
      <c r="A568" s="254" t="s">
        <v>793</v>
      </c>
      <c r="B568" s="255" t="s">
        <v>794</v>
      </c>
      <c r="C568" s="254" t="s">
        <v>306</v>
      </c>
      <c r="D568" s="254" t="s">
        <v>795</v>
      </c>
      <c r="E568" s="256">
        <v>0.0521</v>
      </c>
      <c r="F568" s="272">
        <v>27.25</v>
      </c>
      <c r="G568" s="272">
        <v>1.42</v>
      </c>
    </row>
    <row r="569" spans="1:7" s="238" customFormat="1" ht="30">
      <c r="A569" s="254" t="s">
        <v>621</v>
      </c>
      <c r="B569" s="255" t="s">
        <v>622</v>
      </c>
      <c r="C569" s="254" t="s">
        <v>306</v>
      </c>
      <c r="D569" s="254" t="s">
        <v>555</v>
      </c>
      <c r="E569" s="256">
        <v>0.0642</v>
      </c>
      <c r="F569" s="272">
        <v>10.77</v>
      </c>
      <c r="G569" s="272">
        <v>0.69</v>
      </c>
    </row>
    <row r="570" spans="1:7" s="238" customFormat="1" ht="30">
      <c r="A570" s="254" t="s">
        <v>609</v>
      </c>
      <c r="B570" s="255" t="s">
        <v>610</v>
      </c>
      <c r="C570" s="254" t="s">
        <v>306</v>
      </c>
      <c r="D570" s="254" t="s">
        <v>555</v>
      </c>
      <c r="E570" s="256">
        <v>0.0642</v>
      </c>
      <c r="F570" s="272">
        <v>8.87</v>
      </c>
      <c r="G570" s="272">
        <v>0.57</v>
      </c>
    </row>
    <row r="571" spans="1:7" s="238" customFormat="1" ht="75">
      <c r="A571" s="254" t="s">
        <v>822</v>
      </c>
      <c r="B571" s="255" t="s">
        <v>823</v>
      </c>
      <c r="C571" s="254" t="s">
        <v>306</v>
      </c>
      <c r="D571" s="254" t="s">
        <v>328</v>
      </c>
      <c r="E571" s="256">
        <v>0.0192</v>
      </c>
      <c r="F571" s="272">
        <v>107.81</v>
      </c>
      <c r="G571" s="272">
        <v>2.07</v>
      </c>
    </row>
    <row r="572" spans="1:7" s="238" customFormat="1" ht="15.75">
      <c r="A572" s="257"/>
      <c r="B572" s="257"/>
      <c r="C572" s="257"/>
      <c r="D572" s="257"/>
      <c r="E572" s="380" t="s">
        <v>602</v>
      </c>
      <c r="F572" s="381"/>
      <c r="G572" s="273">
        <v>6.14</v>
      </c>
    </row>
    <row r="573" spans="1:7" s="238" customFormat="1" ht="15.75">
      <c r="A573" s="257"/>
      <c r="B573" s="257"/>
      <c r="C573" s="257"/>
      <c r="D573" s="257"/>
      <c r="E573" s="378" t="s">
        <v>568</v>
      </c>
      <c r="F573" s="379"/>
      <c r="G573" s="274">
        <v>60.64</v>
      </c>
    </row>
    <row r="574" spans="1:7" s="238" customFormat="1" ht="15.75">
      <c r="A574" s="257"/>
      <c r="B574" s="257"/>
      <c r="C574" s="257"/>
      <c r="D574" s="257"/>
      <c r="E574" s="378" t="s">
        <v>569</v>
      </c>
      <c r="F574" s="379"/>
      <c r="G574" s="274">
        <v>1.36</v>
      </c>
    </row>
    <row r="575" spans="1:7" s="238" customFormat="1" ht="15.75">
      <c r="A575" s="257"/>
      <c r="B575" s="257"/>
      <c r="C575" s="257"/>
      <c r="D575" s="257"/>
      <c r="E575" s="378" t="s">
        <v>570</v>
      </c>
      <c r="F575" s="379"/>
      <c r="G575" s="274">
        <v>62</v>
      </c>
    </row>
    <row r="576" spans="1:7" s="238" customFormat="1" ht="15.75">
      <c r="A576" s="257"/>
      <c r="B576" s="257"/>
      <c r="C576" s="257"/>
      <c r="D576" s="257"/>
      <c r="E576" s="378" t="s">
        <v>571</v>
      </c>
      <c r="F576" s="379"/>
      <c r="G576" s="274">
        <v>17.98</v>
      </c>
    </row>
    <row r="577" spans="1:7" s="238" customFormat="1" ht="15.75">
      <c r="A577" s="257"/>
      <c r="B577" s="257"/>
      <c r="C577" s="257"/>
      <c r="D577" s="257"/>
      <c r="E577" s="378" t="s">
        <v>572</v>
      </c>
      <c r="F577" s="379"/>
      <c r="G577" s="274">
        <v>79.98</v>
      </c>
    </row>
    <row r="578" spans="1:7" s="238" customFormat="1" ht="15">
      <c r="A578" s="257"/>
      <c r="B578" s="257"/>
      <c r="C578" s="387" t="s">
        <v>273</v>
      </c>
      <c r="D578" s="388"/>
      <c r="E578" s="257"/>
      <c r="F578" s="275"/>
      <c r="G578" s="275"/>
    </row>
    <row r="579" spans="1:7" s="238" customFormat="1" ht="39.75" customHeight="1">
      <c r="A579" s="382" t="s">
        <v>824</v>
      </c>
      <c r="B579" s="383"/>
      <c r="C579" s="383"/>
      <c r="D579" s="383"/>
      <c r="E579" s="383"/>
      <c r="F579" s="383"/>
      <c r="G579" s="383"/>
    </row>
    <row r="580" spans="1:7" s="238" customFormat="1" ht="15.75">
      <c r="A580" s="376" t="s">
        <v>559</v>
      </c>
      <c r="B580" s="377"/>
      <c r="C580" s="253" t="s">
        <v>548</v>
      </c>
      <c r="D580" s="253" t="s">
        <v>549</v>
      </c>
      <c r="E580" s="253" t="s">
        <v>550</v>
      </c>
      <c r="F580" s="271" t="s">
        <v>551</v>
      </c>
      <c r="G580" s="271" t="s">
        <v>552</v>
      </c>
    </row>
    <row r="581" spans="1:7" s="238" customFormat="1" ht="45">
      <c r="A581" s="254" t="s">
        <v>825</v>
      </c>
      <c r="B581" s="255" t="s">
        <v>826</v>
      </c>
      <c r="C581" s="254" t="s">
        <v>306</v>
      </c>
      <c r="D581" s="254" t="s">
        <v>328</v>
      </c>
      <c r="E581" s="256">
        <v>0.002</v>
      </c>
      <c r="F581" s="272">
        <v>57.96</v>
      </c>
      <c r="G581" s="272">
        <v>0.12</v>
      </c>
    </row>
    <row r="582" spans="1:7" s="238" customFormat="1" ht="15">
      <c r="A582" s="254" t="s">
        <v>827</v>
      </c>
      <c r="B582" s="255" t="s">
        <v>828</v>
      </c>
      <c r="C582" s="254" t="s">
        <v>306</v>
      </c>
      <c r="D582" s="254" t="s">
        <v>504</v>
      </c>
      <c r="E582" s="256">
        <v>2</v>
      </c>
      <c r="F582" s="272">
        <v>0.71</v>
      </c>
      <c r="G582" s="272">
        <v>1.42</v>
      </c>
    </row>
    <row r="583" spans="1:7" s="238" customFormat="1" ht="45">
      <c r="A583" s="254" t="s">
        <v>829</v>
      </c>
      <c r="B583" s="255" t="s">
        <v>830</v>
      </c>
      <c r="C583" s="254" t="s">
        <v>306</v>
      </c>
      <c r="D583" s="254" t="s">
        <v>310</v>
      </c>
      <c r="E583" s="256">
        <v>1</v>
      </c>
      <c r="F583" s="272">
        <v>101.54</v>
      </c>
      <c r="G583" s="272">
        <v>101.54</v>
      </c>
    </row>
    <row r="584" spans="1:7" s="238" customFormat="1" ht="15.75">
      <c r="A584" s="257"/>
      <c r="B584" s="257"/>
      <c r="C584" s="257"/>
      <c r="D584" s="257"/>
      <c r="E584" s="380" t="s">
        <v>567</v>
      </c>
      <c r="F584" s="381"/>
      <c r="G584" s="273">
        <v>103.08</v>
      </c>
    </row>
    <row r="585" spans="1:7" s="238" customFormat="1" ht="15.75">
      <c r="A585" s="376" t="s">
        <v>593</v>
      </c>
      <c r="B585" s="377"/>
      <c r="C585" s="253" t="s">
        <v>548</v>
      </c>
      <c r="D585" s="253" t="s">
        <v>549</v>
      </c>
      <c r="E585" s="253" t="s">
        <v>550</v>
      </c>
      <c r="F585" s="271" t="s">
        <v>551</v>
      </c>
      <c r="G585" s="271" t="s">
        <v>552</v>
      </c>
    </row>
    <row r="586" spans="1:7" s="238" customFormat="1" ht="45">
      <c r="A586" s="254" t="s">
        <v>831</v>
      </c>
      <c r="B586" s="255" t="s">
        <v>832</v>
      </c>
      <c r="C586" s="254" t="s">
        <v>306</v>
      </c>
      <c r="D586" s="254" t="s">
        <v>555</v>
      </c>
      <c r="E586" s="256">
        <v>1</v>
      </c>
      <c r="F586" s="272">
        <v>8.48</v>
      </c>
      <c r="G586" s="272">
        <v>8.48</v>
      </c>
    </row>
    <row r="587" spans="1:7" s="238" customFormat="1" ht="30">
      <c r="A587" s="254" t="s">
        <v>833</v>
      </c>
      <c r="B587" s="255" t="s">
        <v>834</v>
      </c>
      <c r="C587" s="254" t="s">
        <v>306</v>
      </c>
      <c r="D587" s="254" t="s">
        <v>555</v>
      </c>
      <c r="E587" s="256">
        <v>1</v>
      </c>
      <c r="F587" s="272">
        <v>10.39</v>
      </c>
      <c r="G587" s="272">
        <v>10.39</v>
      </c>
    </row>
    <row r="588" spans="1:7" s="238" customFormat="1" ht="30">
      <c r="A588" s="254" t="s">
        <v>621</v>
      </c>
      <c r="B588" s="255" t="s">
        <v>622</v>
      </c>
      <c r="C588" s="254" t="s">
        <v>306</v>
      </c>
      <c r="D588" s="254" t="s">
        <v>555</v>
      </c>
      <c r="E588" s="256">
        <v>1.5</v>
      </c>
      <c r="F588" s="272">
        <v>10.77</v>
      </c>
      <c r="G588" s="272">
        <v>16.16</v>
      </c>
    </row>
    <row r="589" spans="1:7" s="238" customFormat="1" ht="30">
      <c r="A589" s="254" t="s">
        <v>609</v>
      </c>
      <c r="B589" s="255" t="s">
        <v>610</v>
      </c>
      <c r="C589" s="254" t="s">
        <v>306</v>
      </c>
      <c r="D589" s="254" t="s">
        <v>555</v>
      </c>
      <c r="E589" s="256">
        <v>1.5</v>
      </c>
      <c r="F589" s="272">
        <v>8.87</v>
      </c>
      <c r="G589" s="272">
        <v>13.31</v>
      </c>
    </row>
    <row r="590" spans="1:7" s="238" customFormat="1" ht="15.75">
      <c r="A590" s="257"/>
      <c r="B590" s="257"/>
      <c r="C590" s="257"/>
      <c r="D590" s="257"/>
      <c r="E590" s="380" t="s">
        <v>602</v>
      </c>
      <c r="F590" s="381"/>
      <c r="G590" s="273">
        <v>48.34</v>
      </c>
    </row>
    <row r="591" spans="1:7" s="238" customFormat="1" ht="15.75">
      <c r="A591" s="257"/>
      <c r="B591" s="257"/>
      <c r="C591" s="257"/>
      <c r="D591" s="257"/>
      <c r="E591" s="378" t="s">
        <v>568</v>
      </c>
      <c r="F591" s="379"/>
      <c r="G591" s="274">
        <v>151.42</v>
      </c>
    </row>
    <row r="592" spans="1:7" s="238" customFormat="1" ht="15.75">
      <c r="A592" s="257"/>
      <c r="B592" s="257"/>
      <c r="C592" s="257"/>
      <c r="D592" s="257"/>
      <c r="E592" s="378" t="s">
        <v>569</v>
      </c>
      <c r="F592" s="379"/>
      <c r="G592" s="274">
        <v>25.26</v>
      </c>
    </row>
    <row r="593" spans="1:7" s="238" customFormat="1" ht="15.75">
      <c r="A593" s="257"/>
      <c r="B593" s="257"/>
      <c r="C593" s="257"/>
      <c r="D593" s="257"/>
      <c r="E593" s="378" t="s">
        <v>570</v>
      </c>
      <c r="F593" s="379"/>
      <c r="G593" s="274">
        <v>176.68</v>
      </c>
    </row>
    <row r="594" spans="1:7" s="238" customFormat="1" ht="15.75">
      <c r="A594" s="257"/>
      <c r="B594" s="257"/>
      <c r="C594" s="257"/>
      <c r="D594" s="257"/>
      <c r="E594" s="378" t="s">
        <v>571</v>
      </c>
      <c r="F594" s="379"/>
      <c r="G594" s="274">
        <v>51.24</v>
      </c>
    </row>
    <row r="595" spans="1:7" s="238" customFormat="1" ht="15.75">
      <c r="A595" s="257"/>
      <c r="B595" s="257"/>
      <c r="C595" s="257"/>
      <c r="D595" s="257"/>
      <c r="E595" s="378" t="s">
        <v>572</v>
      </c>
      <c r="F595" s="379"/>
      <c r="G595" s="274">
        <v>227.92</v>
      </c>
    </row>
    <row r="596" spans="1:7" s="238" customFormat="1" ht="15">
      <c r="A596" s="257"/>
      <c r="B596" s="257"/>
      <c r="C596" s="387" t="s">
        <v>273</v>
      </c>
      <c r="D596" s="388"/>
      <c r="E596" s="257"/>
      <c r="F596" s="275"/>
      <c r="G596" s="275"/>
    </row>
    <row r="597" spans="1:7" s="238" customFormat="1" ht="15.75">
      <c r="A597" s="382" t="s">
        <v>835</v>
      </c>
      <c r="B597" s="383"/>
      <c r="C597" s="383"/>
      <c r="D597" s="383"/>
      <c r="E597" s="383"/>
      <c r="F597" s="383"/>
      <c r="G597" s="383"/>
    </row>
    <row r="598" spans="1:7" s="238" customFormat="1" ht="15.75">
      <c r="A598" s="376" t="s">
        <v>547</v>
      </c>
      <c r="B598" s="377"/>
      <c r="C598" s="253" t="s">
        <v>548</v>
      </c>
      <c r="D598" s="253" t="s">
        <v>549</v>
      </c>
      <c r="E598" s="253" t="s">
        <v>550</v>
      </c>
      <c r="F598" s="271" t="s">
        <v>551</v>
      </c>
      <c r="G598" s="271" t="s">
        <v>552</v>
      </c>
    </row>
    <row r="599" spans="1:7" s="238" customFormat="1" ht="30">
      <c r="A599" s="254" t="s">
        <v>706</v>
      </c>
      <c r="B599" s="255" t="s">
        <v>554</v>
      </c>
      <c r="C599" s="254" t="s">
        <v>316</v>
      </c>
      <c r="D599" s="254" t="s">
        <v>555</v>
      </c>
      <c r="E599" s="256">
        <v>4</v>
      </c>
      <c r="F599" s="272">
        <v>7.03</v>
      </c>
      <c r="G599" s="272">
        <v>28.11</v>
      </c>
    </row>
    <row r="600" spans="1:7" s="238" customFormat="1" ht="30">
      <c r="A600" s="254" t="s">
        <v>756</v>
      </c>
      <c r="B600" s="255" t="s">
        <v>757</v>
      </c>
      <c r="C600" s="254" t="s">
        <v>316</v>
      </c>
      <c r="D600" s="254" t="s">
        <v>555</v>
      </c>
      <c r="E600" s="256">
        <v>4</v>
      </c>
      <c r="F600" s="272">
        <v>8.83</v>
      </c>
      <c r="G600" s="272">
        <v>35.33</v>
      </c>
    </row>
    <row r="601" spans="1:7" s="238" customFormat="1" ht="15.75">
      <c r="A601" s="257"/>
      <c r="B601" s="257"/>
      <c r="C601" s="257"/>
      <c r="D601" s="257"/>
      <c r="E601" s="380" t="s">
        <v>558</v>
      </c>
      <c r="F601" s="381"/>
      <c r="G601" s="273">
        <v>63.44</v>
      </c>
    </row>
    <row r="602" spans="1:7" s="238" customFormat="1" ht="15.75">
      <c r="A602" s="376" t="s">
        <v>559</v>
      </c>
      <c r="B602" s="377"/>
      <c r="C602" s="253" t="s">
        <v>548</v>
      </c>
      <c r="D602" s="253" t="s">
        <v>549</v>
      </c>
      <c r="E602" s="253" t="s">
        <v>550</v>
      </c>
      <c r="F602" s="271" t="s">
        <v>551</v>
      </c>
      <c r="G602" s="271" t="s">
        <v>552</v>
      </c>
    </row>
    <row r="603" spans="1:7" s="238" customFormat="1" ht="15">
      <c r="A603" s="254" t="s">
        <v>836</v>
      </c>
      <c r="B603" s="255" t="s">
        <v>837</v>
      </c>
      <c r="C603" s="254" t="s">
        <v>316</v>
      </c>
      <c r="D603" s="254" t="s">
        <v>355</v>
      </c>
      <c r="E603" s="256">
        <v>3</v>
      </c>
      <c r="F603" s="272">
        <v>0.16</v>
      </c>
      <c r="G603" s="272">
        <v>0.48</v>
      </c>
    </row>
    <row r="604" spans="1:7" s="238" customFormat="1" ht="15">
      <c r="A604" s="254" t="s">
        <v>838</v>
      </c>
      <c r="B604" s="255" t="s">
        <v>839</v>
      </c>
      <c r="C604" s="254" t="s">
        <v>316</v>
      </c>
      <c r="D604" s="254" t="s">
        <v>355</v>
      </c>
      <c r="E604" s="256">
        <v>5</v>
      </c>
      <c r="F604" s="272">
        <v>206.56</v>
      </c>
      <c r="G604" s="272">
        <v>1032.8</v>
      </c>
    </row>
    <row r="605" spans="1:7" s="238" customFormat="1" ht="15">
      <c r="A605" s="254" t="s">
        <v>840</v>
      </c>
      <c r="B605" s="255" t="s">
        <v>841</v>
      </c>
      <c r="C605" s="254" t="s">
        <v>316</v>
      </c>
      <c r="D605" s="254" t="s">
        <v>310</v>
      </c>
      <c r="E605" s="256">
        <v>2</v>
      </c>
      <c r="F605" s="272">
        <v>8.88</v>
      </c>
      <c r="G605" s="272">
        <v>17.76</v>
      </c>
    </row>
    <row r="606" spans="1:7" s="238" customFormat="1" ht="15">
      <c r="A606" s="254" t="s">
        <v>842</v>
      </c>
      <c r="B606" s="255" t="s">
        <v>843</v>
      </c>
      <c r="C606" s="254" t="s">
        <v>316</v>
      </c>
      <c r="D606" s="254" t="s">
        <v>310</v>
      </c>
      <c r="E606" s="256">
        <v>1</v>
      </c>
      <c r="F606" s="272">
        <v>855.01</v>
      </c>
      <c r="G606" s="272">
        <v>855.01</v>
      </c>
    </row>
    <row r="607" spans="1:7" s="238" customFormat="1" ht="15">
      <c r="A607" s="254" t="s">
        <v>844</v>
      </c>
      <c r="B607" s="255" t="s">
        <v>845</v>
      </c>
      <c r="C607" s="254" t="s">
        <v>316</v>
      </c>
      <c r="D607" s="254" t="s">
        <v>310</v>
      </c>
      <c r="E607" s="256">
        <v>4</v>
      </c>
      <c r="F607" s="272">
        <v>24.73</v>
      </c>
      <c r="G607" s="272">
        <v>98.92</v>
      </c>
    </row>
    <row r="608" spans="1:7" s="238" customFormat="1" ht="15">
      <c r="A608" s="254" t="s">
        <v>846</v>
      </c>
      <c r="B608" s="255" t="s">
        <v>847</v>
      </c>
      <c r="C608" s="254" t="s">
        <v>316</v>
      </c>
      <c r="D608" s="254" t="s">
        <v>310</v>
      </c>
      <c r="E608" s="256">
        <v>2</v>
      </c>
      <c r="F608" s="272">
        <v>10.82</v>
      </c>
      <c r="G608" s="272">
        <v>21.64</v>
      </c>
    </row>
    <row r="609" spans="1:7" s="238" customFormat="1" ht="15.75">
      <c r="A609" s="257"/>
      <c r="B609" s="257"/>
      <c r="C609" s="257"/>
      <c r="D609" s="257"/>
      <c r="E609" s="380" t="s">
        <v>567</v>
      </c>
      <c r="F609" s="381"/>
      <c r="G609" s="273">
        <v>2026.61</v>
      </c>
    </row>
    <row r="610" spans="1:7" s="238" customFormat="1" ht="15.75">
      <c r="A610" s="257"/>
      <c r="B610" s="257"/>
      <c r="C610" s="257"/>
      <c r="D610" s="257"/>
      <c r="E610" s="378" t="s">
        <v>568</v>
      </c>
      <c r="F610" s="379"/>
      <c r="G610" s="274">
        <v>2090.05</v>
      </c>
    </row>
    <row r="611" spans="1:7" s="238" customFormat="1" ht="15.75">
      <c r="A611" s="257"/>
      <c r="B611" s="257"/>
      <c r="C611" s="257"/>
      <c r="D611" s="257"/>
      <c r="E611" s="378" t="s">
        <v>569</v>
      </c>
      <c r="F611" s="379"/>
      <c r="G611" s="274">
        <v>56.72</v>
      </c>
    </row>
    <row r="612" spans="1:7" s="238" customFormat="1" ht="15.75">
      <c r="A612" s="257"/>
      <c r="B612" s="257"/>
      <c r="C612" s="257"/>
      <c r="D612" s="257"/>
      <c r="E612" s="378" t="s">
        <v>570</v>
      </c>
      <c r="F612" s="379"/>
      <c r="G612" s="274">
        <v>2146.77</v>
      </c>
    </row>
    <row r="613" spans="1:7" s="238" customFormat="1" ht="15.75">
      <c r="A613" s="257"/>
      <c r="B613" s="257"/>
      <c r="C613" s="257"/>
      <c r="D613" s="257"/>
      <c r="E613" s="378" t="s">
        <v>571</v>
      </c>
      <c r="F613" s="379"/>
      <c r="G613" s="274">
        <v>622.56</v>
      </c>
    </row>
    <row r="614" spans="1:7" s="238" customFormat="1" ht="15.75">
      <c r="A614" s="257"/>
      <c r="B614" s="257"/>
      <c r="C614" s="257"/>
      <c r="D614" s="257"/>
      <c r="E614" s="378" t="s">
        <v>572</v>
      </c>
      <c r="F614" s="379"/>
      <c r="G614" s="274">
        <v>2769.33</v>
      </c>
    </row>
    <row r="615" spans="1:7" s="238" customFormat="1" ht="15">
      <c r="A615" s="257"/>
      <c r="B615" s="257"/>
      <c r="C615" s="387" t="s">
        <v>273</v>
      </c>
      <c r="D615" s="388"/>
      <c r="E615" s="257"/>
      <c r="F615" s="275"/>
      <c r="G615" s="275"/>
    </row>
    <row r="616" spans="1:7" s="238" customFormat="1" ht="15.75">
      <c r="A616" s="382" t="s">
        <v>848</v>
      </c>
      <c r="B616" s="383"/>
      <c r="C616" s="383"/>
      <c r="D616" s="383"/>
      <c r="E616" s="383"/>
      <c r="F616" s="383"/>
      <c r="G616" s="383"/>
    </row>
    <row r="617" spans="1:7" s="238" customFormat="1" ht="15.75">
      <c r="A617" s="376" t="s">
        <v>547</v>
      </c>
      <c r="B617" s="377"/>
      <c r="C617" s="253" t="s">
        <v>548</v>
      </c>
      <c r="D617" s="253" t="s">
        <v>549</v>
      </c>
      <c r="E617" s="253" t="s">
        <v>550</v>
      </c>
      <c r="F617" s="271" t="s">
        <v>551</v>
      </c>
      <c r="G617" s="271" t="s">
        <v>552</v>
      </c>
    </row>
    <row r="618" spans="1:7" s="238" customFormat="1" ht="30">
      <c r="A618" s="254" t="s">
        <v>556</v>
      </c>
      <c r="B618" s="255" t="s">
        <v>557</v>
      </c>
      <c r="C618" s="254" t="s">
        <v>316</v>
      </c>
      <c r="D618" s="254" t="s">
        <v>555</v>
      </c>
      <c r="E618" s="256">
        <v>0.9</v>
      </c>
      <c r="F618" s="272">
        <v>8.8</v>
      </c>
      <c r="G618" s="272">
        <v>7.92</v>
      </c>
    </row>
    <row r="619" spans="1:7" s="238" customFormat="1" ht="30">
      <c r="A619" s="254" t="s">
        <v>553</v>
      </c>
      <c r="B619" s="255" t="s">
        <v>554</v>
      </c>
      <c r="C619" s="254" t="s">
        <v>316</v>
      </c>
      <c r="D619" s="254" t="s">
        <v>555</v>
      </c>
      <c r="E619" s="256">
        <v>0.9</v>
      </c>
      <c r="F619" s="272">
        <v>7.03</v>
      </c>
      <c r="G619" s="272">
        <v>6.32</v>
      </c>
    </row>
    <row r="620" spans="1:7" s="238" customFormat="1" ht="15.75">
      <c r="A620" s="257"/>
      <c r="B620" s="257"/>
      <c r="C620" s="257"/>
      <c r="D620" s="257"/>
      <c r="E620" s="380" t="s">
        <v>558</v>
      </c>
      <c r="F620" s="381"/>
      <c r="G620" s="273">
        <v>14.24</v>
      </c>
    </row>
    <row r="621" spans="1:7" s="238" customFormat="1" ht="15.75">
      <c r="A621" s="376" t="s">
        <v>559</v>
      </c>
      <c r="B621" s="377"/>
      <c r="C621" s="253" t="s">
        <v>548</v>
      </c>
      <c r="D621" s="253" t="s">
        <v>549</v>
      </c>
      <c r="E621" s="253" t="s">
        <v>550</v>
      </c>
      <c r="F621" s="271" t="s">
        <v>551</v>
      </c>
      <c r="G621" s="271" t="s">
        <v>552</v>
      </c>
    </row>
    <row r="622" spans="1:7" s="238" customFormat="1" ht="15">
      <c r="A622" s="254" t="s">
        <v>849</v>
      </c>
      <c r="B622" s="255" t="s">
        <v>850</v>
      </c>
      <c r="C622" s="254" t="s">
        <v>316</v>
      </c>
      <c r="D622" s="254" t="s">
        <v>562</v>
      </c>
      <c r="E622" s="256">
        <v>0.1</v>
      </c>
      <c r="F622" s="272">
        <v>77.99</v>
      </c>
      <c r="G622" s="272">
        <v>7.8</v>
      </c>
    </row>
    <row r="623" spans="1:7" s="238" customFormat="1" ht="15">
      <c r="A623" s="254" t="s">
        <v>565</v>
      </c>
      <c r="B623" s="255" t="s">
        <v>566</v>
      </c>
      <c r="C623" s="254" t="s">
        <v>316</v>
      </c>
      <c r="D623" s="254" t="s">
        <v>504</v>
      </c>
      <c r="E623" s="256">
        <v>0.2</v>
      </c>
      <c r="F623" s="272">
        <v>11.25</v>
      </c>
      <c r="G623" s="272">
        <v>2.25</v>
      </c>
    </row>
    <row r="624" spans="1:7" s="238" customFormat="1" ht="15.75">
      <c r="A624" s="257"/>
      <c r="B624" s="257"/>
      <c r="C624" s="257"/>
      <c r="D624" s="257"/>
      <c r="E624" s="380" t="s">
        <v>567</v>
      </c>
      <c r="F624" s="381"/>
      <c r="G624" s="273">
        <v>10.05</v>
      </c>
    </row>
    <row r="625" spans="1:7" s="238" customFormat="1" ht="15.75">
      <c r="A625" s="257"/>
      <c r="B625" s="257"/>
      <c r="C625" s="257"/>
      <c r="D625" s="257"/>
      <c r="E625" s="378" t="s">
        <v>568</v>
      </c>
      <c r="F625" s="379"/>
      <c r="G625" s="274">
        <v>24.29</v>
      </c>
    </row>
    <row r="626" spans="1:7" s="238" customFormat="1" ht="15.75">
      <c r="A626" s="257"/>
      <c r="B626" s="257"/>
      <c r="C626" s="257"/>
      <c r="D626" s="257"/>
      <c r="E626" s="378" t="s">
        <v>569</v>
      </c>
      <c r="F626" s="379"/>
      <c r="G626" s="274">
        <v>12.73</v>
      </c>
    </row>
    <row r="627" spans="1:7" s="238" customFormat="1" ht="15.75">
      <c r="A627" s="257"/>
      <c r="B627" s="257"/>
      <c r="C627" s="257"/>
      <c r="D627" s="257"/>
      <c r="E627" s="378" t="s">
        <v>570</v>
      </c>
      <c r="F627" s="379"/>
      <c r="G627" s="274">
        <v>37.02</v>
      </c>
    </row>
    <row r="628" spans="1:7" s="238" customFormat="1" ht="15.75">
      <c r="A628" s="257"/>
      <c r="B628" s="257"/>
      <c r="C628" s="257"/>
      <c r="D628" s="257"/>
      <c r="E628" s="378" t="s">
        <v>571</v>
      </c>
      <c r="F628" s="379"/>
      <c r="G628" s="274">
        <v>10.74</v>
      </c>
    </row>
    <row r="629" spans="1:7" s="238" customFormat="1" ht="15.75">
      <c r="A629" s="257"/>
      <c r="B629" s="257"/>
      <c r="C629" s="257"/>
      <c r="D629" s="257"/>
      <c r="E629" s="378" t="s">
        <v>572</v>
      </c>
      <c r="F629" s="379"/>
      <c r="G629" s="274">
        <v>47.76</v>
      </c>
    </row>
    <row r="630" spans="1:7" s="238" customFormat="1" ht="15">
      <c r="A630" s="257"/>
      <c r="B630" s="257"/>
      <c r="C630" s="387" t="s">
        <v>273</v>
      </c>
      <c r="D630" s="388"/>
      <c r="E630" s="257"/>
      <c r="F630" s="275"/>
      <c r="G630" s="275"/>
    </row>
    <row r="631" spans="1:7" s="238" customFormat="1" ht="15.75">
      <c r="A631" s="382" t="s">
        <v>851</v>
      </c>
      <c r="B631" s="383"/>
      <c r="C631" s="383"/>
      <c r="D631" s="383"/>
      <c r="E631" s="383"/>
      <c r="F631" s="383"/>
      <c r="G631" s="383"/>
    </row>
    <row r="632" spans="1:7" s="238" customFormat="1" ht="15.75">
      <c r="A632" s="376" t="s">
        <v>547</v>
      </c>
      <c r="B632" s="377"/>
      <c r="C632" s="253" t="s">
        <v>548</v>
      </c>
      <c r="D632" s="253" t="s">
        <v>549</v>
      </c>
      <c r="E632" s="253" t="s">
        <v>550</v>
      </c>
      <c r="F632" s="271" t="s">
        <v>551</v>
      </c>
      <c r="G632" s="271" t="s">
        <v>552</v>
      </c>
    </row>
    <row r="633" spans="1:7" s="238" customFormat="1" ht="30">
      <c r="A633" s="254" t="s">
        <v>706</v>
      </c>
      <c r="B633" s="255" t="s">
        <v>554</v>
      </c>
      <c r="C633" s="254" t="s">
        <v>316</v>
      </c>
      <c r="D633" s="254" t="s">
        <v>555</v>
      </c>
      <c r="E633" s="256">
        <v>0.3</v>
      </c>
      <c r="F633" s="272">
        <v>7.03</v>
      </c>
      <c r="G633" s="272">
        <v>2.11</v>
      </c>
    </row>
    <row r="634" spans="1:7" s="238" customFormat="1" ht="30">
      <c r="A634" s="254" t="s">
        <v>852</v>
      </c>
      <c r="B634" s="255" t="s">
        <v>853</v>
      </c>
      <c r="C634" s="254" t="s">
        <v>316</v>
      </c>
      <c r="D634" s="254" t="s">
        <v>555</v>
      </c>
      <c r="E634" s="256">
        <v>0.3</v>
      </c>
      <c r="F634" s="272">
        <v>7.73</v>
      </c>
      <c r="G634" s="272">
        <v>2.32</v>
      </c>
    </row>
    <row r="635" spans="1:7" s="238" customFormat="1" ht="15.75">
      <c r="A635" s="257"/>
      <c r="B635" s="257"/>
      <c r="C635" s="257"/>
      <c r="D635" s="257"/>
      <c r="E635" s="380" t="s">
        <v>558</v>
      </c>
      <c r="F635" s="381"/>
      <c r="G635" s="273">
        <v>4.43</v>
      </c>
    </row>
    <row r="636" spans="1:7" s="238" customFormat="1" ht="15.75">
      <c r="A636" s="376" t="s">
        <v>559</v>
      </c>
      <c r="B636" s="377"/>
      <c r="C636" s="253" t="s">
        <v>548</v>
      </c>
      <c r="D636" s="253" t="s">
        <v>549</v>
      </c>
      <c r="E636" s="253" t="s">
        <v>550</v>
      </c>
      <c r="F636" s="271" t="s">
        <v>551</v>
      </c>
      <c r="G636" s="271" t="s">
        <v>552</v>
      </c>
    </row>
    <row r="637" spans="1:7" s="238" customFormat="1" ht="15">
      <c r="A637" s="254" t="s">
        <v>854</v>
      </c>
      <c r="B637" s="255" t="s">
        <v>855</v>
      </c>
      <c r="C637" s="254" t="s">
        <v>316</v>
      </c>
      <c r="D637" s="254" t="s">
        <v>319</v>
      </c>
      <c r="E637" s="256">
        <v>1</v>
      </c>
      <c r="F637" s="272">
        <v>14.68</v>
      </c>
      <c r="G637" s="272">
        <v>14.68</v>
      </c>
    </row>
    <row r="638" spans="1:7" s="238" customFormat="1" ht="15.75">
      <c r="A638" s="257"/>
      <c r="B638" s="257"/>
      <c r="C638" s="257"/>
      <c r="D638" s="257"/>
      <c r="E638" s="380" t="s">
        <v>567</v>
      </c>
      <c r="F638" s="381"/>
      <c r="G638" s="273">
        <v>14.68</v>
      </c>
    </row>
    <row r="639" spans="1:7" s="238" customFormat="1" ht="15.75">
      <c r="A639" s="257"/>
      <c r="B639" s="257"/>
      <c r="C639" s="257"/>
      <c r="D639" s="257"/>
      <c r="E639" s="378" t="s">
        <v>568</v>
      </c>
      <c r="F639" s="379"/>
      <c r="G639" s="274">
        <v>19.11</v>
      </c>
    </row>
    <row r="640" spans="1:7" s="238" customFormat="1" ht="15.75">
      <c r="A640" s="257"/>
      <c r="B640" s="257"/>
      <c r="C640" s="257"/>
      <c r="D640" s="257"/>
      <c r="E640" s="378" t="s">
        <v>569</v>
      </c>
      <c r="F640" s="379"/>
      <c r="G640" s="274">
        <v>3.95</v>
      </c>
    </row>
    <row r="641" spans="1:7" s="238" customFormat="1" ht="15.75">
      <c r="A641" s="257"/>
      <c r="B641" s="257"/>
      <c r="C641" s="257"/>
      <c r="D641" s="257"/>
      <c r="E641" s="378" t="s">
        <v>570</v>
      </c>
      <c r="F641" s="379"/>
      <c r="G641" s="274">
        <v>23.06</v>
      </c>
    </row>
    <row r="642" spans="1:7" s="238" customFormat="1" ht="15.75">
      <c r="A642" s="257"/>
      <c r="B642" s="257"/>
      <c r="C642" s="257"/>
      <c r="D642" s="257"/>
      <c r="E642" s="378" t="s">
        <v>571</v>
      </c>
      <c r="F642" s="379"/>
      <c r="G642" s="274">
        <v>6.69</v>
      </c>
    </row>
    <row r="643" spans="1:7" s="238" customFormat="1" ht="15.75">
      <c r="A643" s="257"/>
      <c r="B643" s="257"/>
      <c r="C643" s="257"/>
      <c r="D643" s="257"/>
      <c r="E643" s="378" t="s">
        <v>572</v>
      </c>
      <c r="F643" s="379"/>
      <c r="G643" s="274">
        <v>29.75</v>
      </c>
    </row>
    <row r="644" spans="1:7" s="238" customFormat="1" ht="15">
      <c r="A644" s="257"/>
      <c r="B644" s="257"/>
      <c r="C644" s="387" t="s">
        <v>273</v>
      </c>
      <c r="D644" s="388"/>
      <c r="E644" s="257"/>
      <c r="F644" s="275"/>
      <c r="G644" s="275"/>
    </row>
    <row r="645" spans="1:7" s="238" customFormat="1" ht="15.75">
      <c r="A645" s="382" t="s">
        <v>856</v>
      </c>
      <c r="B645" s="383"/>
      <c r="C645" s="383"/>
      <c r="D645" s="383"/>
      <c r="E645" s="383"/>
      <c r="F645" s="383"/>
      <c r="G645" s="383"/>
    </row>
    <row r="646" spans="1:7" s="238" customFormat="1" ht="15.75">
      <c r="A646" s="376" t="s">
        <v>547</v>
      </c>
      <c r="B646" s="377"/>
      <c r="C646" s="253" t="s">
        <v>548</v>
      </c>
      <c r="D646" s="253" t="s">
        <v>549</v>
      </c>
      <c r="E646" s="253" t="s">
        <v>550</v>
      </c>
      <c r="F646" s="271" t="s">
        <v>551</v>
      </c>
      <c r="G646" s="271" t="s">
        <v>552</v>
      </c>
    </row>
    <row r="647" spans="1:7" s="238" customFormat="1" ht="30">
      <c r="A647" s="254" t="s">
        <v>553</v>
      </c>
      <c r="B647" s="255" t="s">
        <v>554</v>
      </c>
      <c r="C647" s="254" t="s">
        <v>316</v>
      </c>
      <c r="D647" s="254" t="s">
        <v>555</v>
      </c>
      <c r="E647" s="256">
        <v>1.2</v>
      </c>
      <c r="F647" s="272">
        <v>7.03</v>
      </c>
      <c r="G647" s="272">
        <v>8.43</v>
      </c>
    </row>
    <row r="648" spans="1:7" s="238" customFormat="1" ht="30">
      <c r="A648" s="254" t="s">
        <v>857</v>
      </c>
      <c r="B648" s="255" t="s">
        <v>858</v>
      </c>
      <c r="C648" s="254" t="s">
        <v>316</v>
      </c>
      <c r="D648" s="254" t="s">
        <v>555</v>
      </c>
      <c r="E648" s="256">
        <v>4.7</v>
      </c>
      <c r="F648" s="272">
        <v>8.81</v>
      </c>
      <c r="G648" s="272">
        <v>41.39</v>
      </c>
    </row>
    <row r="649" spans="1:7" s="238" customFormat="1" ht="30">
      <c r="A649" s="254" t="s">
        <v>640</v>
      </c>
      <c r="B649" s="255" t="s">
        <v>641</v>
      </c>
      <c r="C649" s="254" t="s">
        <v>316</v>
      </c>
      <c r="D649" s="254" t="s">
        <v>555</v>
      </c>
      <c r="E649" s="256">
        <v>0.3</v>
      </c>
      <c r="F649" s="272">
        <v>8.85</v>
      </c>
      <c r="G649" s="272">
        <v>2.65</v>
      </c>
    </row>
    <row r="650" spans="1:7" s="238" customFormat="1" ht="15.75">
      <c r="A650" s="257"/>
      <c r="B650" s="257"/>
      <c r="C650" s="257"/>
      <c r="D650" s="257"/>
      <c r="E650" s="380" t="s">
        <v>558</v>
      </c>
      <c r="F650" s="381"/>
      <c r="G650" s="273">
        <v>52.47</v>
      </c>
    </row>
    <row r="651" spans="1:7" s="238" customFormat="1" ht="15.75">
      <c r="A651" s="376" t="s">
        <v>559</v>
      </c>
      <c r="B651" s="377"/>
      <c r="C651" s="253" t="s">
        <v>548</v>
      </c>
      <c r="D651" s="253" t="s">
        <v>549</v>
      </c>
      <c r="E651" s="253" t="s">
        <v>550</v>
      </c>
      <c r="F651" s="271" t="s">
        <v>551</v>
      </c>
      <c r="G651" s="271" t="s">
        <v>552</v>
      </c>
    </row>
    <row r="652" spans="1:7" s="238" customFormat="1" ht="15">
      <c r="A652" s="254" t="s">
        <v>859</v>
      </c>
      <c r="B652" s="255" t="s">
        <v>860</v>
      </c>
      <c r="C652" s="254" t="s">
        <v>316</v>
      </c>
      <c r="D652" s="254" t="s">
        <v>319</v>
      </c>
      <c r="E652" s="256">
        <v>1.9</v>
      </c>
      <c r="F652" s="272">
        <v>217.62</v>
      </c>
      <c r="G652" s="272">
        <v>413.48</v>
      </c>
    </row>
    <row r="653" spans="1:7" s="238" customFormat="1" ht="15.75">
      <c r="A653" s="257"/>
      <c r="B653" s="257"/>
      <c r="C653" s="257"/>
      <c r="D653" s="257"/>
      <c r="E653" s="380" t="s">
        <v>567</v>
      </c>
      <c r="F653" s="381"/>
      <c r="G653" s="273">
        <v>413.48</v>
      </c>
    </row>
    <row r="654" spans="1:7" s="238" customFormat="1" ht="15.75">
      <c r="A654" s="257"/>
      <c r="B654" s="257"/>
      <c r="C654" s="257"/>
      <c r="D654" s="257"/>
      <c r="E654" s="378" t="s">
        <v>568</v>
      </c>
      <c r="F654" s="379"/>
      <c r="G654" s="274">
        <v>465.95</v>
      </c>
    </row>
    <row r="655" spans="1:7" s="238" customFormat="1" ht="15.75">
      <c r="A655" s="257"/>
      <c r="B655" s="257"/>
      <c r="C655" s="257"/>
      <c r="D655" s="257"/>
      <c r="E655" s="378" t="s">
        <v>569</v>
      </c>
      <c r="F655" s="379"/>
      <c r="G655" s="274">
        <v>46.93</v>
      </c>
    </row>
    <row r="656" spans="1:7" s="238" customFormat="1" ht="15.75">
      <c r="A656" s="257"/>
      <c r="B656" s="257"/>
      <c r="C656" s="257"/>
      <c r="D656" s="257"/>
      <c r="E656" s="378" t="s">
        <v>570</v>
      </c>
      <c r="F656" s="379"/>
      <c r="G656" s="274">
        <v>512.88</v>
      </c>
    </row>
    <row r="657" spans="1:7" s="238" customFormat="1" ht="15.75">
      <c r="A657" s="257"/>
      <c r="B657" s="257"/>
      <c r="C657" s="257"/>
      <c r="D657" s="257"/>
      <c r="E657" s="378" t="s">
        <v>571</v>
      </c>
      <c r="F657" s="379"/>
      <c r="G657" s="274">
        <v>148.74</v>
      </c>
    </row>
    <row r="658" spans="1:7" s="238" customFormat="1" ht="15.75">
      <c r="A658" s="257"/>
      <c r="B658" s="257"/>
      <c r="C658" s="257"/>
      <c r="D658" s="257"/>
      <c r="E658" s="378" t="s">
        <v>572</v>
      </c>
      <c r="F658" s="379"/>
      <c r="G658" s="274">
        <v>661.62</v>
      </c>
    </row>
    <row r="659" spans="1:7" s="238" customFormat="1" ht="15">
      <c r="A659" s="257"/>
      <c r="B659" s="257"/>
      <c r="C659" s="387" t="s">
        <v>273</v>
      </c>
      <c r="D659" s="388"/>
      <c r="E659" s="257"/>
      <c r="F659" s="275"/>
      <c r="G659" s="275"/>
    </row>
    <row r="660" spans="1:7" s="238" customFormat="1" ht="15.75">
      <c r="A660" s="382" t="s">
        <v>861</v>
      </c>
      <c r="B660" s="383"/>
      <c r="C660" s="383"/>
      <c r="D660" s="383"/>
      <c r="E660" s="383"/>
      <c r="F660" s="383"/>
      <c r="G660" s="383"/>
    </row>
    <row r="661" spans="1:7" s="238" customFormat="1" ht="15.75">
      <c r="A661" s="376" t="s">
        <v>559</v>
      </c>
      <c r="B661" s="377"/>
      <c r="C661" s="253" t="s">
        <v>548</v>
      </c>
      <c r="D661" s="253" t="s">
        <v>549</v>
      </c>
      <c r="E661" s="253" t="s">
        <v>550</v>
      </c>
      <c r="F661" s="271" t="s">
        <v>551</v>
      </c>
      <c r="G661" s="271" t="s">
        <v>552</v>
      </c>
    </row>
    <row r="662" spans="1:7" s="238" customFormat="1" ht="45">
      <c r="A662" s="254" t="s">
        <v>862</v>
      </c>
      <c r="B662" s="255" t="s">
        <v>863</v>
      </c>
      <c r="C662" s="254" t="s">
        <v>306</v>
      </c>
      <c r="D662" s="254" t="s">
        <v>310</v>
      </c>
      <c r="E662" s="256">
        <v>3</v>
      </c>
      <c r="F662" s="272">
        <v>37.28</v>
      </c>
      <c r="G662" s="272">
        <v>111.84</v>
      </c>
    </row>
    <row r="663" spans="1:7" s="238" customFormat="1" ht="60">
      <c r="A663" s="254" t="s">
        <v>864</v>
      </c>
      <c r="B663" s="255" t="s">
        <v>865</v>
      </c>
      <c r="C663" s="254" t="s">
        <v>306</v>
      </c>
      <c r="D663" s="254" t="s">
        <v>310</v>
      </c>
      <c r="E663" s="256">
        <v>1</v>
      </c>
      <c r="F663" s="272">
        <v>233.4</v>
      </c>
      <c r="G663" s="272">
        <v>233.4</v>
      </c>
    </row>
    <row r="664" spans="1:7" s="238" customFormat="1" ht="45">
      <c r="A664" s="254" t="s">
        <v>866</v>
      </c>
      <c r="B664" s="255" t="s">
        <v>867</v>
      </c>
      <c r="C664" s="254" t="s">
        <v>306</v>
      </c>
      <c r="D664" s="254" t="s">
        <v>310</v>
      </c>
      <c r="E664" s="256">
        <v>19.8</v>
      </c>
      <c r="F664" s="272">
        <v>0.07</v>
      </c>
      <c r="G664" s="272">
        <v>1.39</v>
      </c>
    </row>
    <row r="665" spans="1:7" s="238" customFormat="1" ht="15.75">
      <c r="A665" s="257"/>
      <c r="B665" s="257"/>
      <c r="C665" s="257"/>
      <c r="D665" s="257"/>
      <c r="E665" s="380" t="s">
        <v>567</v>
      </c>
      <c r="F665" s="381"/>
      <c r="G665" s="273">
        <v>346.63</v>
      </c>
    </row>
    <row r="666" spans="1:7" s="238" customFormat="1" ht="15.75">
      <c r="A666" s="376" t="s">
        <v>593</v>
      </c>
      <c r="B666" s="377"/>
      <c r="C666" s="253" t="s">
        <v>548</v>
      </c>
      <c r="D666" s="253" t="s">
        <v>549</v>
      </c>
      <c r="E666" s="253" t="s">
        <v>550</v>
      </c>
      <c r="F666" s="271" t="s">
        <v>551</v>
      </c>
      <c r="G666" s="271" t="s">
        <v>552</v>
      </c>
    </row>
    <row r="667" spans="1:7" s="238" customFormat="1" ht="30">
      <c r="A667" s="254" t="s">
        <v>868</v>
      </c>
      <c r="B667" s="255" t="s">
        <v>869</v>
      </c>
      <c r="C667" s="254" t="s">
        <v>306</v>
      </c>
      <c r="D667" s="254" t="s">
        <v>555</v>
      </c>
      <c r="E667" s="256">
        <v>1.546</v>
      </c>
      <c r="F667" s="272">
        <v>10.69</v>
      </c>
      <c r="G667" s="272">
        <v>16.53</v>
      </c>
    </row>
    <row r="668" spans="1:7" s="238" customFormat="1" ht="30">
      <c r="A668" s="254" t="s">
        <v>609</v>
      </c>
      <c r="B668" s="255" t="s">
        <v>610</v>
      </c>
      <c r="C668" s="254" t="s">
        <v>306</v>
      </c>
      <c r="D668" s="254" t="s">
        <v>555</v>
      </c>
      <c r="E668" s="256">
        <v>0.773</v>
      </c>
      <c r="F668" s="272">
        <v>8.87</v>
      </c>
      <c r="G668" s="272">
        <v>6.86</v>
      </c>
    </row>
    <row r="669" spans="1:7" s="238" customFormat="1" ht="15.75">
      <c r="A669" s="257"/>
      <c r="B669" s="257"/>
      <c r="C669" s="257"/>
      <c r="D669" s="257"/>
      <c r="E669" s="380" t="s">
        <v>602</v>
      </c>
      <c r="F669" s="381"/>
      <c r="G669" s="273">
        <v>23.39</v>
      </c>
    </row>
    <row r="670" spans="1:7" s="238" customFormat="1" ht="15.75">
      <c r="A670" s="257"/>
      <c r="B670" s="257"/>
      <c r="C670" s="257"/>
      <c r="D670" s="257"/>
      <c r="E670" s="378" t="s">
        <v>568</v>
      </c>
      <c r="F670" s="379"/>
      <c r="G670" s="274">
        <v>370.02</v>
      </c>
    </row>
    <row r="671" spans="1:7" s="238" customFormat="1" ht="15.75">
      <c r="A671" s="257"/>
      <c r="B671" s="257"/>
      <c r="C671" s="257"/>
      <c r="D671" s="257"/>
      <c r="E671" s="378" t="s">
        <v>569</v>
      </c>
      <c r="F671" s="379"/>
      <c r="G671" s="274">
        <v>12.33</v>
      </c>
    </row>
    <row r="672" spans="1:7" s="238" customFormat="1" ht="15.75">
      <c r="A672" s="257"/>
      <c r="B672" s="257"/>
      <c r="C672" s="257"/>
      <c r="D672" s="257"/>
      <c r="E672" s="378" t="s">
        <v>570</v>
      </c>
      <c r="F672" s="379"/>
      <c r="G672" s="274">
        <v>382.35</v>
      </c>
    </row>
    <row r="673" spans="1:7" s="238" customFormat="1" ht="15.75">
      <c r="A673" s="257"/>
      <c r="B673" s="257"/>
      <c r="C673" s="257"/>
      <c r="D673" s="257"/>
      <c r="E673" s="378" t="s">
        <v>571</v>
      </c>
      <c r="F673" s="379"/>
      <c r="G673" s="274">
        <v>110.88</v>
      </c>
    </row>
    <row r="674" spans="1:7" s="238" customFormat="1" ht="15.75">
      <c r="A674" s="257"/>
      <c r="B674" s="257"/>
      <c r="C674" s="257"/>
      <c r="D674" s="257"/>
      <c r="E674" s="378" t="s">
        <v>572</v>
      </c>
      <c r="F674" s="379"/>
      <c r="G674" s="274">
        <v>493.23</v>
      </c>
    </row>
    <row r="675" spans="1:7" s="238" customFormat="1" ht="15">
      <c r="A675" s="257"/>
      <c r="B675" s="257"/>
      <c r="C675" s="387" t="s">
        <v>273</v>
      </c>
      <c r="D675" s="388"/>
      <c r="E675" s="257"/>
      <c r="F675" s="275"/>
      <c r="G675" s="275"/>
    </row>
    <row r="676" spans="1:7" s="238" customFormat="1" ht="15.75">
      <c r="A676" s="382" t="s">
        <v>870</v>
      </c>
      <c r="B676" s="383"/>
      <c r="C676" s="383"/>
      <c r="D676" s="383"/>
      <c r="E676" s="383"/>
      <c r="F676" s="383"/>
      <c r="G676" s="383"/>
    </row>
    <row r="677" spans="1:7" s="238" customFormat="1" ht="15.75">
      <c r="A677" s="376" t="s">
        <v>559</v>
      </c>
      <c r="B677" s="377"/>
      <c r="C677" s="253" t="s">
        <v>548</v>
      </c>
      <c r="D677" s="253" t="s">
        <v>549</v>
      </c>
      <c r="E677" s="253" t="s">
        <v>550</v>
      </c>
      <c r="F677" s="271" t="s">
        <v>551</v>
      </c>
      <c r="G677" s="271" t="s">
        <v>552</v>
      </c>
    </row>
    <row r="678" spans="1:7" s="238" customFormat="1" ht="60">
      <c r="A678" s="254" t="s">
        <v>871</v>
      </c>
      <c r="B678" s="255" t="s">
        <v>872</v>
      </c>
      <c r="C678" s="254" t="s">
        <v>306</v>
      </c>
      <c r="D678" s="254" t="s">
        <v>310</v>
      </c>
      <c r="E678" s="256">
        <v>7.3</v>
      </c>
      <c r="F678" s="272">
        <v>0.13</v>
      </c>
      <c r="G678" s="272">
        <v>0.95</v>
      </c>
    </row>
    <row r="679" spans="1:7" s="238" customFormat="1" ht="90">
      <c r="A679" s="254" t="s">
        <v>873</v>
      </c>
      <c r="B679" s="255" t="s">
        <v>874</v>
      </c>
      <c r="C679" s="254" t="s">
        <v>306</v>
      </c>
      <c r="D679" s="254" t="s">
        <v>310</v>
      </c>
      <c r="E679" s="256">
        <v>0.556</v>
      </c>
      <c r="F679" s="272">
        <v>486.91</v>
      </c>
      <c r="G679" s="272">
        <v>270.72</v>
      </c>
    </row>
    <row r="680" spans="1:7" s="238" customFormat="1" ht="30">
      <c r="A680" s="254" t="s">
        <v>875</v>
      </c>
      <c r="B680" s="255" t="s">
        <v>876</v>
      </c>
      <c r="C680" s="254" t="s">
        <v>306</v>
      </c>
      <c r="D680" s="254" t="s">
        <v>310</v>
      </c>
      <c r="E680" s="256">
        <v>0.56</v>
      </c>
      <c r="F680" s="272">
        <v>15.52</v>
      </c>
      <c r="G680" s="272">
        <v>8.69</v>
      </c>
    </row>
    <row r="681" spans="1:7" s="238" customFormat="1" ht="15.75">
      <c r="A681" s="257"/>
      <c r="B681" s="257"/>
      <c r="C681" s="257"/>
      <c r="D681" s="257"/>
      <c r="E681" s="380" t="s">
        <v>567</v>
      </c>
      <c r="F681" s="381"/>
      <c r="G681" s="273">
        <v>280.36</v>
      </c>
    </row>
    <row r="682" spans="1:7" s="238" customFormat="1" ht="15.75">
      <c r="A682" s="376" t="s">
        <v>593</v>
      </c>
      <c r="B682" s="377"/>
      <c r="C682" s="253" t="s">
        <v>548</v>
      </c>
      <c r="D682" s="253" t="s">
        <v>549</v>
      </c>
      <c r="E682" s="253" t="s">
        <v>550</v>
      </c>
      <c r="F682" s="271" t="s">
        <v>551</v>
      </c>
      <c r="G682" s="271" t="s">
        <v>552</v>
      </c>
    </row>
    <row r="683" spans="1:7" s="238" customFormat="1" ht="30">
      <c r="A683" s="254" t="s">
        <v>621</v>
      </c>
      <c r="B683" s="255" t="s">
        <v>622</v>
      </c>
      <c r="C683" s="254" t="s">
        <v>306</v>
      </c>
      <c r="D683" s="254" t="s">
        <v>555</v>
      </c>
      <c r="E683" s="256">
        <v>0.96</v>
      </c>
      <c r="F683" s="272">
        <v>10.77</v>
      </c>
      <c r="G683" s="272">
        <v>10.34</v>
      </c>
    </row>
    <row r="684" spans="1:7" s="238" customFormat="1" ht="30">
      <c r="A684" s="254" t="s">
        <v>609</v>
      </c>
      <c r="B684" s="255" t="s">
        <v>610</v>
      </c>
      <c r="C684" s="254" t="s">
        <v>306</v>
      </c>
      <c r="D684" s="254" t="s">
        <v>555</v>
      </c>
      <c r="E684" s="256">
        <v>0.48</v>
      </c>
      <c r="F684" s="272">
        <v>8.87</v>
      </c>
      <c r="G684" s="272">
        <v>4.26</v>
      </c>
    </row>
    <row r="685" spans="1:7" s="238" customFormat="1" ht="15.75">
      <c r="A685" s="257"/>
      <c r="B685" s="257"/>
      <c r="C685" s="257"/>
      <c r="D685" s="257"/>
      <c r="E685" s="380" t="s">
        <v>602</v>
      </c>
      <c r="F685" s="381"/>
      <c r="G685" s="273">
        <v>14.6</v>
      </c>
    </row>
    <row r="686" spans="1:7" s="238" customFormat="1" ht="15.75">
      <c r="A686" s="257"/>
      <c r="B686" s="257"/>
      <c r="C686" s="257"/>
      <c r="D686" s="257"/>
      <c r="E686" s="378" t="s">
        <v>568</v>
      </c>
      <c r="F686" s="379"/>
      <c r="G686" s="274">
        <v>294.96</v>
      </c>
    </row>
    <row r="687" spans="1:7" s="238" customFormat="1" ht="15.75">
      <c r="A687" s="257"/>
      <c r="B687" s="257"/>
      <c r="C687" s="257"/>
      <c r="D687" s="257"/>
      <c r="E687" s="378" t="s">
        <v>569</v>
      </c>
      <c r="F687" s="379"/>
      <c r="G687" s="274">
        <v>7.69</v>
      </c>
    </row>
    <row r="688" spans="1:7" s="238" customFormat="1" ht="15.75">
      <c r="A688" s="257"/>
      <c r="B688" s="257"/>
      <c r="C688" s="257"/>
      <c r="D688" s="257"/>
      <c r="E688" s="378" t="s">
        <v>570</v>
      </c>
      <c r="F688" s="379"/>
      <c r="G688" s="274">
        <v>302.65</v>
      </c>
    </row>
    <row r="689" spans="1:7" s="238" customFormat="1" ht="15.75">
      <c r="A689" s="257"/>
      <c r="B689" s="257"/>
      <c r="C689" s="257"/>
      <c r="D689" s="257"/>
      <c r="E689" s="378" t="s">
        <v>571</v>
      </c>
      <c r="F689" s="379"/>
      <c r="G689" s="274">
        <v>87.77</v>
      </c>
    </row>
    <row r="690" spans="1:7" s="238" customFormat="1" ht="15.75">
      <c r="A690" s="257"/>
      <c r="B690" s="257"/>
      <c r="C690" s="257"/>
      <c r="D690" s="257"/>
      <c r="E690" s="378" t="s">
        <v>572</v>
      </c>
      <c r="F690" s="379"/>
      <c r="G690" s="274">
        <v>390.42</v>
      </c>
    </row>
    <row r="691" spans="1:7" s="238" customFormat="1" ht="15">
      <c r="A691" s="257"/>
      <c r="B691" s="257"/>
      <c r="C691" s="387" t="s">
        <v>273</v>
      </c>
      <c r="D691" s="388"/>
      <c r="E691" s="257"/>
      <c r="F691" s="275"/>
      <c r="G691" s="275"/>
    </row>
    <row r="692" spans="1:7" s="238" customFormat="1" ht="15.75">
      <c r="A692" s="382" t="s">
        <v>877</v>
      </c>
      <c r="B692" s="383"/>
      <c r="C692" s="383"/>
      <c r="D692" s="383"/>
      <c r="E692" s="383"/>
      <c r="F692" s="383"/>
      <c r="G692" s="383"/>
    </row>
    <row r="693" spans="1:7" s="238" customFormat="1" ht="15.75">
      <c r="A693" s="376" t="s">
        <v>547</v>
      </c>
      <c r="B693" s="377"/>
      <c r="C693" s="253" t="s">
        <v>548</v>
      </c>
      <c r="D693" s="253" t="s">
        <v>549</v>
      </c>
      <c r="E693" s="253" t="s">
        <v>550</v>
      </c>
      <c r="F693" s="271" t="s">
        <v>551</v>
      </c>
      <c r="G693" s="271" t="s">
        <v>552</v>
      </c>
    </row>
    <row r="694" spans="1:7" s="238" customFormat="1" ht="30">
      <c r="A694" s="254" t="s">
        <v>640</v>
      </c>
      <c r="B694" s="255" t="s">
        <v>641</v>
      </c>
      <c r="C694" s="254" t="s">
        <v>316</v>
      </c>
      <c r="D694" s="254" t="s">
        <v>555</v>
      </c>
      <c r="E694" s="256">
        <v>1.85</v>
      </c>
      <c r="F694" s="272">
        <v>8.85</v>
      </c>
      <c r="G694" s="272">
        <v>16.37</v>
      </c>
    </row>
    <row r="695" spans="1:7" s="238" customFormat="1" ht="30">
      <c r="A695" s="254" t="s">
        <v>553</v>
      </c>
      <c r="B695" s="255" t="s">
        <v>554</v>
      </c>
      <c r="C695" s="254" t="s">
        <v>316</v>
      </c>
      <c r="D695" s="254" t="s">
        <v>555</v>
      </c>
      <c r="E695" s="256">
        <v>1.5</v>
      </c>
      <c r="F695" s="272">
        <v>7.03</v>
      </c>
      <c r="G695" s="272">
        <v>10.54</v>
      </c>
    </row>
    <row r="696" spans="1:7" s="238" customFormat="1" ht="15.75">
      <c r="A696" s="257"/>
      <c r="B696" s="257"/>
      <c r="C696" s="257"/>
      <c r="D696" s="257"/>
      <c r="E696" s="380" t="s">
        <v>558</v>
      </c>
      <c r="F696" s="381"/>
      <c r="G696" s="273">
        <v>26.91</v>
      </c>
    </row>
    <row r="697" spans="1:7" s="238" customFormat="1" ht="15.75">
      <c r="A697" s="376" t="s">
        <v>559</v>
      </c>
      <c r="B697" s="377"/>
      <c r="C697" s="253" t="s">
        <v>548</v>
      </c>
      <c r="D697" s="253" t="s">
        <v>549</v>
      </c>
      <c r="E697" s="253" t="s">
        <v>550</v>
      </c>
      <c r="F697" s="271" t="s">
        <v>551</v>
      </c>
      <c r="G697" s="271" t="s">
        <v>552</v>
      </c>
    </row>
    <row r="698" spans="1:7" s="238" customFormat="1" ht="30">
      <c r="A698" s="254" t="s">
        <v>878</v>
      </c>
      <c r="B698" s="255" t="s">
        <v>879</v>
      </c>
      <c r="C698" s="254" t="s">
        <v>316</v>
      </c>
      <c r="D698" s="254" t="s">
        <v>312</v>
      </c>
      <c r="E698" s="256">
        <v>1</v>
      </c>
      <c r="F698" s="272">
        <v>282.56</v>
      </c>
      <c r="G698" s="272">
        <v>282.56</v>
      </c>
    </row>
    <row r="699" spans="1:7" s="238" customFormat="1" ht="15.75">
      <c r="A699" s="257"/>
      <c r="B699" s="257"/>
      <c r="C699" s="257"/>
      <c r="D699" s="257"/>
      <c r="E699" s="380" t="s">
        <v>567</v>
      </c>
      <c r="F699" s="381"/>
      <c r="G699" s="273">
        <v>282.56</v>
      </c>
    </row>
    <row r="700" spans="1:7" s="238" customFormat="1" ht="15.75">
      <c r="A700" s="376" t="s">
        <v>593</v>
      </c>
      <c r="B700" s="377"/>
      <c r="C700" s="253" t="s">
        <v>548</v>
      </c>
      <c r="D700" s="253" t="s">
        <v>549</v>
      </c>
      <c r="E700" s="253" t="s">
        <v>550</v>
      </c>
      <c r="F700" s="271" t="s">
        <v>551</v>
      </c>
      <c r="G700" s="271" t="s">
        <v>552</v>
      </c>
    </row>
    <row r="701" spans="1:7" s="238" customFormat="1" ht="15">
      <c r="A701" s="254" t="s">
        <v>880</v>
      </c>
      <c r="B701" s="255" t="s">
        <v>881</v>
      </c>
      <c r="C701" s="254" t="s">
        <v>316</v>
      </c>
      <c r="D701" s="254" t="s">
        <v>328</v>
      </c>
      <c r="E701" s="256">
        <v>0.05</v>
      </c>
      <c r="F701" s="272">
        <v>251.76</v>
      </c>
      <c r="G701" s="272">
        <v>12.59</v>
      </c>
    </row>
    <row r="702" spans="1:7" s="238" customFormat="1" ht="15.75">
      <c r="A702" s="257"/>
      <c r="B702" s="257"/>
      <c r="C702" s="257"/>
      <c r="D702" s="257"/>
      <c r="E702" s="380" t="s">
        <v>602</v>
      </c>
      <c r="F702" s="381"/>
      <c r="G702" s="273">
        <v>12.59</v>
      </c>
    </row>
    <row r="703" spans="1:7" s="238" customFormat="1" ht="15.75">
      <c r="A703" s="257"/>
      <c r="B703" s="257"/>
      <c r="C703" s="257"/>
      <c r="D703" s="257"/>
      <c r="E703" s="378" t="s">
        <v>568</v>
      </c>
      <c r="F703" s="379"/>
      <c r="G703" s="274">
        <v>322.06</v>
      </c>
    </row>
    <row r="704" spans="1:7" s="238" customFormat="1" ht="15.75">
      <c r="A704" s="257"/>
      <c r="B704" s="257"/>
      <c r="C704" s="257"/>
      <c r="D704" s="257"/>
      <c r="E704" s="378" t="s">
        <v>569</v>
      </c>
      <c r="F704" s="379"/>
      <c r="G704" s="274">
        <v>26.58</v>
      </c>
    </row>
    <row r="705" spans="1:7" s="238" customFormat="1" ht="15.75">
      <c r="A705" s="257"/>
      <c r="B705" s="257"/>
      <c r="C705" s="257"/>
      <c r="D705" s="257"/>
      <c r="E705" s="378" t="s">
        <v>570</v>
      </c>
      <c r="F705" s="379"/>
      <c r="G705" s="274">
        <v>348.64</v>
      </c>
    </row>
    <row r="706" spans="1:7" s="238" customFormat="1" ht="15.75">
      <c r="A706" s="257"/>
      <c r="B706" s="257"/>
      <c r="C706" s="257"/>
      <c r="D706" s="257"/>
      <c r="E706" s="378" t="s">
        <v>571</v>
      </c>
      <c r="F706" s="379"/>
      <c r="G706" s="274">
        <v>101.11</v>
      </c>
    </row>
    <row r="707" spans="1:7" s="238" customFormat="1" ht="15.75">
      <c r="A707" s="257"/>
      <c r="B707" s="257"/>
      <c r="C707" s="257"/>
      <c r="D707" s="257"/>
      <c r="E707" s="378" t="s">
        <v>572</v>
      </c>
      <c r="F707" s="379"/>
      <c r="G707" s="274">
        <v>449.75</v>
      </c>
    </row>
    <row r="708" spans="1:7" s="238" customFormat="1" ht="15">
      <c r="A708" s="257"/>
      <c r="B708" s="257"/>
      <c r="C708" s="387" t="s">
        <v>273</v>
      </c>
      <c r="D708" s="388"/>
      <c r="E708" s="257"/>
      <c r="F708" s="275"/>
      <c r="G708" s="275"/>
    </row>
    <row r="709" spans="1:7" s="238" customFormat="1" ht="15.75">
      <c r="A709" s="382" t="s">
        <v>882</v>
      </c>
      <c r="B709" s="383"/>
      <c r="C709" s="383"/>
      <c r="D709" s="383"/>
      <c r="E709" s="383"/>
      <c r="F709" s="383"/>
      <c r="G709" s="383"/>
    </row>
    <row r="710" spans="1:7" s="238" customFormat="1" ht="15.75">
      <c r="A710" s="376" t="s">
        <v>559</v>
      </c>
      <c r="B710" s="377"/>
      <c r="C710" s="253" t="s">
        <v>548</v>
      </c>
      <c r="D710" s="253" t="s">
        <v>549</v>
      </c>
      <c r="E710" s="253" t="s">
        <v>550</v>
      </c>
      <c r="F710" s="271" t="s">
        <v>551</v>
      </c>
      <c r="G710" s="271" t="s">
        <v>552</v>
      </c>
    </row>
    <row r="711" spans="1:7" s="238" customFormat="1" ht="15">
      <c r="A711" s="254" t="s">
        <v>883</v>
      </c>
      <c r="B711" s="255" t="s">
        <v>884</v>
      </c>
      <c r="C711" s="254" t="s">
        <v>306</v>
      </c>
      <c r="D711" s="254" t="s">
        <v>608</v>
      </c>
      <c r="E711" s="256">
        <v>0.33</v>
      </c>
      <c r="F711" s="272">
        <v>17.53</v>
      </c>
      <c r="G711" s="272">
        <v>5.78</v>
      </c>
    </row>
    <row r="712" spans="1:7" s="238" customFormat="1" ht="15.75">
      <c r="A712" s="257"/>
      <c r="B712" s="257"/>
      <c r="C712" s="257"/>
      <c r="D712" s="257"/>
      <c r="E712" s="380" t="s">
        <v>567</v>
      </c>
      <c r="F712" s="381"/>
      <c r="G712" s="273">
        <v>5.78</v>
      </c>
    </row>
    <row r="713" spans="1:7" s="238" customFormat="1" ht="15.75">
      <c r="A713" s="376" t="s">
        <v>593</v>
      </c>
      <c r="B713" s="377"/>
      <c r="C713" s="253" t="s">
        <v>548</v>
      </c>
      <c r="D713" s="253" t="s">
        <v>549</v>
      </c>
      <c r="E713" s="253" t="s">
        <v>550</v>
      </c>
      <c r="F713" s="271" t="s">
        <v>551</v>
      </c>
      <c r="G713" s="271" t="s">
        <v>552</v>
      </c>
    </row>
    <row r="714" spans="1:7" s="238" customFormat="1" ht="30">
      <c r="A714" s="254" t="s">
        <v>885</v>
      </c>
      <c r="B714" s="255" t="s">
        <v>886</v>
      </c>
      <c r="C714" s="254" t="s">
        <v>306</v>
      </c>
      <c r="D714" s="254" t="s">
        <v>555</v>
      </c>
      <c r="E714" s="256">
        <v>0.13</v>
      </c>
      <c r="F714" s="272">
        <v>11.89</v>
      </c>
      <c r="G714" s="272">
        <v>1.55</v>
      </c>
    </row>
    <row r="715" spans="1:7" s="238" customFormat="1" ht="30">
      <c r="A715" s="254" t="s">
        <v>609</v>
      </c>
      <c r="B715" s="255" t="s">
        <v>610</v>
      </c>
      <c r="C715" s="254" t="s">
        <v>306</v>
      </c>
      <c r="D715" s="254" t="s">
        <v>555</v>
      </c>
      <c r="E715" s="256">
        <v>0.048</v>
      </c>
      <c r="F715" s="272">
        <v>8.87</v>
      </c>
      <c r="G715" s="272">
        <v>0.43</v>
      </c>
    </row>
    <row r="716" spans="1:7" s="238" customFormat="1" ht="15.75">
      <c r="A716" s="257"/>
      <c r="B716" s="257"/>
      <c r="C716" s="257"/>
      <c r="D716" s="257"/>
      <c r="E716" s="380" t="s">
        <v>602</v>
      </c>
      <c r="F716" s="381"/>
      <c r="G716" s="273">
        <v>1.98</v>
      </c>
    </row>
    <row r="717" spans="1:7" s="238" customFormat="1" ht="15.75">
      <c r="A717" s="257"/>
      <c r="B717" s="257"/>
      <c r="C717" s="257"/>
      <c r="D717" s="257"/>
      <c r="E717" s="378" t="s">
        <v>568</v>
      </c>
      <c r="F717" s="379"/>
      <c r="G717" s="274">
        <v>7.76</v>
      </c>
    </row>
    <row r="718" spans="1:7" s="238" customFormat="1" ht="15.75">
      <c r="A718" s="257"/>
      <c r="B718" s="257"/>
      <c r="C718" s="257"/>
      <c r="D718" s="257"/>
      <c r="E718" s="378" t="s">
        <v>569</v>
      </c>
      <c r="F718" s="379"/>
      <c r="G718" s="274">
        <v>0.96</v>
      </c>
    </row>
    <row r="719" spans="1:7" s="238" customFormat="1" ht="15.75">
      <c r="A719" s="257"/>
      <c r="B719" s="257"/>
      <c r="C719" s="257"/>
      <c r="D719" s="257"/>
      <c r="E719" s="378" t="s">
        <v>570</v>
      </c>
      <c r="F719" s="379"/>
      <c r="G719" s="274">
        <v>8.72</v>
      </c>
    </row>
    <row r="720" spans="1:7" s="238" customFormat="1" ht="15.75">
      <c r="A720" s="257"/>
      <c r="B720" s="257"/>
      <c r="C720" s="257"/>
      <c r="D720" s="257"/>
      <c r="E720" s="378" t="s">
        <v>571</v>
      </c>
      <c r="F720" s="379"/>
      <c r="G720" s="274">
        <v>2.53</v>
      </c>
    </row>
    <row r="721" spans="1:7" s="238" customFormat="1" ht="15.75">
      <c r="A721" s="257"/>
      <c r="B721" s="257"/>
      <c r="C721" s="257"/>
      <c r="D721" s="257"/>
      <c r="E721" s="378" t="s">
        <v>572</v>
      </c>
      <c r="F721" s="379"/>
      <c r="G721" s="274">
        <v>11.25</v>
      </c>
    </row>
    <row r="722" spans="1:7" s="238" customFormat="1" ht="15">
      <c r="A722" s="257"/>
      <c r="B722" s="257"/>
      <c r="C722" s="387" t="s">
        <v>273</v>
      </c>
      <c r="D722" s="388"/>
      <c r="E722" s="257"/>
      <c r="F722" s="275"/>
      <c r="G722" s="275"/>
    </row>
    <row r="723" spans="1:7" s="238" customFormat="1" ht="15.75">
      <c r="A723" s="382" t="s">
        <v>887</v>
      </c>
      <c r="B723" s="383"/>
      <c r="C723" s="383"/>
      <c r="D723" s="383"/>
      <c r="E723" s="383"/>
      <c r="F723" s="383"/>
      <c r="G723" s="383"/>
    </row>
    <row r="724" spans="1:7" s="238" customFormat="1" ht="15.75">
      <c r="A724" s="376" t="s">
        <v>547</v>
      </c>
      <c r="B724" s="377"/>
      <c r="C724" s="253" t="s">
        <v>548</v>
      </c>
      <c r="D724" s="253" t="s">
        <v>549</v>
      </c>
      <c r="E724" s="253" t="s">
        <v>550</v>
      </c>
      <c r="F724" s="271" t="s">
        <v>551</v>
      </c>
      <c r="G724" s="271" t="s">
        <v>552</v>
      </c>
    </row>
    <row r="725" spans="1:7" s="238" customFormat="1" ht="30">
      <c r="A725" s="254" t="s">
        <v>888</v>
      </c>
      <c r="B725" s="255" t="s">
        <v>889</v>
      </c>
      <c r="C725" s="254" t="s">
        <v>316</v>
      </c>
      <c r="D725" s="254" t="s">
        <v>555</v>
      </c>
      <c r="E725" s="256">
        <v>0.4</v>
      </c>
      <c r="F725" s="272">
        <v>8.82</v>
      </c>
      <c r="G725" s="272">
        <v>3.53</v>
      </c>
    </row>
    <row r="726" spans="1:7" s="238" customFormat="1" ht="30">
      <c r="A726" s="254" t="s">
        <v>553</v>
      </c>
      <c r="B726" s="255" t="s">
        <v>554</v>
      </c>
      <c r="C726" s="254" t="s">
        <v>316</v>
      </c>
      <c r="D726" s="254" t="s">
        <v>555</v>
      </c>
      <c r="E726" s="256">
        <v>0.35</v>
      </c>
      <c r="F726" s="272">
        <v>7.03</v>
      </c>
      <c r="G726" s="272">
        <v>2.46</v>
      </c>
    </row>
    <row r="727" spans="1:7" s="238" customFormat="1" ht="15.75">
      <c r="A727" s="257"/>
      <c r="B727" s="257"/>
      <c r="C727" s="257"/>
      <c r="D727" s="257"/>
      <c r="E727" s="380" t="s">
        <v>558</v>
      </c>
      <c r="F727" s="381"/>
      <c r="G727" s="273">
        <v>5.99</v>
      </c>
    </row>
    <row r="728" spans="1:7" s="238" customFormat="1" ht="15.75">
      <c r="A728" s="376" t="s">
        <v>559</v>
      </c>
      <c r="B728" s="377"/>
      <c r="C728" s="253" t="s">
        <v>548</v>
      </c>
      <c r="D728" s="253" t="s">
        <v>549</v>
      </c>
      <c r="E728" s="253" t="s">
        <v>550</v>
      </c>
      <c r="F728" s="271" t="s">
        <v>551</v>
      </c>
      <c r="G728" s="271" t="s">
        <v>552</v>
      </c>
    </row>
    <row r="729" spans="1:7" s="238" customFormat="1" ht="15">
      <c r="A729" s="254" t="s">
        <v>890</v>
      </c>
      <c r="B729" s="255" t="s">
        <v>891</v>
      </c>
      <c r="C729" s="254" t="s">
        <v>316</v>
      </c>
      <c r="D729" s="254" t="s">
        <v>892</v>
      </c>
      <c r="E729" s="256">
        <v>0.05</v>
      </c>
      <c r="F729" s="272">
        <v>58.44</v>
      </c>
      <c r="G729" s="272">
        <v>2.92</v>
      </c>
    </row>
    <row r="730" spans="1:7" s="238" customFormat="1" ht="15">
      <c r="A730" s="254" t="s">
        <v>893</v>
      </c>
      <c r="B730" s="255" t="s">
        <v>894</v>
      </c>
      <c r="C730" s="254" t="s">
        <v>316</v>
      </c>
      <c r="D730" s="254" t="s">
        <v>892</v>
      </c>
      <c r="E730" s="256">
        <v>0.03</v>
      </c>
      <c r="F730" s="272">
        <v>49.8</v>
      </c>
      <c r="G730" s="272">
        <v>1.49</v>
      </c>
    </row>
    <row r="731" spans="1:7" s="238" customFormat="1" ht="15">
      <c r="A731" s="254" t="s">
        <v>895</v>
      </c>
      <c r="B731" s="255" t="s">
        <v>896</v>
      </c>
      <c r="C731" s="254" t="s">
        <v>316</v>
      </c>
      <c r="D731" s="254" t="s">
        <v>310</v>
      </c>
      <c r="E731" s="256">
        <v>0.65</v>
      </c>
      <c r="F731" s="272">
        <v>1.01</v>
      </c>
      <c r="G731" s="272">
        <v>0.66</v>
      </c>
    </row>
    <row r="732" spans="1:7" s="238" customFormat="1" ht="15.75">
      <c r="A732" s="257"/>
      <c r="B732" s="257"/>
      <c r="C732" s="257"/>
      <c r="D732" s="257"/>
      <c r="E732" s="380" t="s">
        <v>567</v>
      </c>
      <c r="F732" s="381"/>
      <c r="G732" s="273">
        <v>5.07</v>
      </c>
    </row>
    <row r="733" spans="1:7" s="238" customFormat="1" ht="15.75">
      <c r="A733" s="257"/>
      <c r="B733" s="257"/>
      <c r="C733" s="257"/>
      <c r="D733" s="257"/>
      <c r="E733" s="378" t="s">
        <v>568</v>
      </c>
      <c r="F733" s="379"/>
      <c r="G733" s="274">
        <v>11.06</v>
      </c>
    </row>
    <row r="734" spans="1:7" s="238" customFormat="1" ht="15.75">
      <c r="A734" s="257"/>
      <c r="B734" s="257"/>
      <c r="C734" s="257"/>
      <c r="D734" s="257"/>
      <c r="E734" s="378" t="s">
        <v>569</v>
      </c>
      <c r="F734" s="379"/>
      <c r="G734" s="274">
        <v>5.35</v>
      </c>
    </row>
    <row r="735" spans="1:7" s="238" customFormat="1" ht="15.75">
      <c r="A735" s="257"/>
      <c r="B735" s="257"/>
      <c r="C735" s="257"/>
      <c r="D735" s="257"/>
      <c r="E735" s="378" t="s">
        <v>570</v>
      </c>
      <c r="F735" s="379"/>
      <c r="G735" s="274">
        <v>16.41</v>
      </c>
    </row>
    <row r="736" spans="1:7" s="238" customFormat="1" ht="15.75">
      <c r="A736" s="257"/>
      <c r="B736" s="257"/>
      <c r="C736" s="257"/>
      <c r="D736" s="257"/>
      <c r="E736" s="378" t="s">
        <v>571</v>
      </c>
      <c r="F736" s="379"/>
      <c r="G736" s="274">
        <v>4.76</v>
      </c>
    </row>
    <row r="737" spans="1:7" s="238" customFormat="1" ht="15.75">
      <c r="A737" s="257"/>
      <c r="B737" s="257"/>
      <c r="C737" s="257"/>
      <c r="D737" s="257"/>
      <c r="E737" s="378" t="s">
        <v>572</v>
      </c>
      <c r="F737" s="379"/>
      <c r="G737" s="274">
        <v>21.17</v>
      </c>
    </row>
    <row r="738" spans="1:7" s="238" customFormat="1" ht="15">
      <c r="A738" s="257"/>
      <c r="B738" s="257"/>
      <c r="C738" s="387" t="s">
        <v>273</v>
      </c>
      <c r="D738" s="388"/>
      <c r="E738" s="257"/>
      <c r="F738" s="275"/>
      <c r="G738" s="275"/>
    </row>
    <row r="739" spans="1:7" s="238" customFormat="1" ht="15.75">
      <c r="A739" s="382" t="s">
        <v>897</v>
      </c>
      <c r="B739" s="383"/>
      <c r="C739" s="383"/>
      <c r="D739" s="383"/>
      <c r="E739" s="383"/>
      <c r="F739" s="383"/>
      <c r="G739" s="383"/>
    </row>
    <row r="740" spans="1:7" s="238" customFormat="1" ht="15.75">
      <c r="A740" s="376" t="s">
        <v>547</v>
      </c>
      <c r="B740" s="377"/>
      <c r="C740" s="253" t="s">
        <v>548</v>
      </c>
      <c r="D740" s="253" t="s">
        <v>549</v>
      </c>
      <c r="E740" s="253" t="s">
        <v>550</v>
      </c>
      <c r="F740" s="271" t="s">
        <v>551</v>
      </c>
      <c r="G740" s="271" t="s">
        <v>552</v>
      </c>
    </row>
    <row r="741" spans="1:7" s="238" customFormat="1" ht="30">
      <c r="A741" s="254" t="s">
        <v>706</v>
      </c>
      <c r="B741" s="255" t="s">
        <v>554</v>
      </c>
      <c r="C741" s="254" t="s">
        <v>316</v>
      </c>
      <c r="D741" s="254" t="s">
        <v>555</v>
      </c>
      <c r="E741" s="256">
        <v>3.3</v>
      </c>
      <c r="F741" s="272">
        <v>7.03</v>
      </c>
      <c r="G741" s="272">
        <v>23.19</v>
      </c>
    </row>
    <row r="742" spans="1:7" s="238" customFormat="1" ht="30">
      <c r="A742" s="254" t="s">
        <v>756</v>
      </c>
      <c r="B742" s="255" t="s">
        <v>757</v>
      </c>
      <c r="C742" s="254" t="s">
        <v>316</v>
      </c>
      <c r="D742" s="254" t="s">
        <v>555</v>
      </c>
      <c r="E742" s="256">
        <v>3.3</v>
      </c>
      <c r="F742" s="272">
        <v>8.83</v>
      </c>
      <c r="G742" s="272">
        <v>29.15</v>
      </c>
    </row>
    <row r="743" spans="1:7" s="238" customFormat="1" ht="15.75">
      <c r="A743" s="257"/>
      <c r="B743" s="257"/>
      <c r="C743" s="257"/>
      <c r="D743" s="257"/>
      <c r="E743" s="380" t="s">
        <v>558</v>
      </c>
      <c r="F743" s="381"/>
      <c r="G743" s="273">
        <v>52.34</v>
      </c>
    </row>
    <row r="744" spans="1:7" s="238" customFormat="1" ht="15.75">
      <c r="A744" s="376" t="s">
        <v>559</v>
      </c>
      <c r="B744" s="377"/>
      <c r="C744" s="253" t="s">
        <v>548</v>
      </c>
      <c r="D744" s="253" t="s">
        <v>549</v>
      </c>
      <c r="E744" s="253" t="s">
        <v>550</v>
      </c>
      <c r="F744" s="271" t="s">
        <v>551</v>
      </c>
      <c r="G744" s="271" t="s">
        <v>552</v>
      </c>
    </row>
    <row r="745" spans="1:7" s="238" customFormat="1" ht="15">
      <c r="A745" s="254" t="s">
        <v>898</v>
      </c>
      <c r="B745" s="255" t="s">
        <v>899</v>
      </c>
      <c r="C745" s="254" t="s">
        <v>316</v>
      </c>
      <c r="D745" s="254" t="s">
        <v>900</v>
      </c>
      <c r="E745" s="256">
        <v>0.009</v>
      </c>
      <c r="F745" s="272">
        <v>7.02</v>
      </c>
      <c r="G745" s="272">
        <v>0.06</v>
      </c>
    </row>
    <row r="746" spans="1:7" s="238" customFormat="1" ht="15">
      <c r="A746" s="254" t="s">
        <v>901</v>
      </c>
      <c r="B746" s="255" t="s">
        <v>902</v>
      </c>
      <c r="C746" s="254" t="s">
        <v>316</v>
      </c>
      <c r="D746" s="254" t="s">
        <v>310</v>
      </c>
      <c r="E746" s="256">
        <v>1</v>
      </c>
      <c r="F746" s="272">
        <v>20.77</v>
      </c>
      <c r="G746" s="272">
        <v>20.77</v>
      </c>
    </row>
    <row r="747" spans="1:7" s="238" customFormat="1" ht="15">
      <c r="A747" s="254" t="s">
        <v>903</v>
      </c>
      <c r="B747" s="255" t="s">
        <v>904</v>
      </c>
      <c r="C747" s="254" t="s">
        <v>316</v>
      </c>
      <c r="D747" s="254" t="s">
        <v>310</v>
      </c>
      <c r="E747" s="256">
        <v>4</v>
      </c>
      <c r="F747" s="272">
        <v>5.46</v>
      </c>
      <c r="G747" s="272">
        <v>21.84</v>
      </c>
    </row>
    <row r="748" spans="1:7" s="238" customFormat="1" ht="15">
      <c r="A748" s="254" t="s">
        <v>905</v>
      </c>
      <c r="B748" s="255" t="s">
        <v>906</v>
      </c>
      <c r="C748" s="254" t="s">
        <v>316</v>
      </c>
      <c r="D748" s="254" t="s">
        <v>310</v>
      </c>
      <c r="E748" s="256">
        <v>1</v>
      </c>
      <c r="F748" s="272">
        <v>2.17</v>
      </c>
      <c r="G748" s="272">
        <v>2.17</v>
      </c>
    </row>
    <row r="749" spans="1:7" s="238" customFormat="1" ht="15">
      <c r="A749" s="254" t="s">
        <v>907</v>
      </c>
      <c r="B749" s="255" t="s">
        <v>908</v>
      </c>
      <c r="C749" s="254" t="s">
        <v>316</v>
      </c>
      <c r="D749" s="254" t="s">
        <v>310</v>
      </c>
      <c r="E749" s="256">
        <v>1</v>
      </c>
      <c r="F749" s="272">
        <v>171.47</v>
      </c>
      <c r="G749" s="272">
        <v>171.47</v>
      </c>
    </row>
    <row r="750" spans="1:7" s="238" customFormat="1" ht="15">
      <c r="A750" s="254" t="s">
        <v>909</v>
      </c>
      <c r="B750" s="255" t="s">
        <v>910</v>
      </c>
      <c r="C750" s="254" t="s">
        <v>316</v>
      </c>
      <c r="D750" s="254" t="s">
        <v>608</v>
      </c>
      <c r="E750" s="256">
        <v>0.0003</v>
      </c>
      <c r="F750" s="272">
        <v>33.09</v>
      </c>
      <c r="G750" s="272">
        <v>0.01</v>
      </c>
    </row>
    <row r="751" spans="1:7" s="238" customFormat="1" ht="15">
      <c r="A751" s="254" t="s">
        <v>911</v>
      </c>
      <c r="B751" s="255" t="s">
        <v>912</v>
      </c>
      <c r="C751" s="254" t="s">
        <v>316</v>
      </c>
      <c r="D751" s="254" t="s">
        <v>310</v>
      </c>
      <c r="E751" s="256">
        <v>1</v>
      </c>
      <c r="F751" s="272">
        <v>0.92</v>
      </c>
      <c r="G751" s="272">
        <v>0.92</v>
      </c>
    </row>
    <row r="752" spans="1:7" s="238" customFormat="1" ht="15">
      <c r="A752" s="254" t="s">
        <v>913</v>
      </c>
      <c r="B752" s="255" t="s">
        <v>914</v>
      </c>
      <c r="C752" s="254" t="s">
        <v>316</v>
      </c>
      <c r="D752" s="254" t="s">
        <v>310</v>
      </c>
      <c r="E752" s="256">
        <v>1</v>
      </c>
      <c r="F752" s="272">
        <v>25.77</v>
      </c>
      <c r="G752" s="272">
        <v>25.77</v>
      </c>
    </row>
    <row r="753" spans="1:7" s="238" customFormat="1" ht="15.75">
      <c r="A753" s="257"/>
      <c r="B753" s="257"/>
      <c r="C753" s="257"/>
      <c r="D753" s="257"/>
      <c r="E753" s="380" t="s">
        <v>567</v>
      </c>
      <c r="F753" s="381"/>
      <c r="G753" s="273">
        <v>243.01</v>
      </c>
    </row>
    <row r="754" spans="1:7" s="238" customFormat="1" ht="15.75">
      <c r="A754" s="257"/>
      <c r="B754" s="257"/>
      <c r="C754" s="257"/>
      <c r="D754" s="257"/>
      <c r="E754" s="378" t="s">
        <v>568</v>
      </c>
      <c r="F754" s="379"/>
      <c r="G754" s="274">
        <v>295.35</v>
      </c>
    </row>
    <row r="755" spans="1:7" s="238" customFormat="1" ht="15.75">
      <c r="A755" s="257"/>
      <c r="B755" s="257"/>
      <c r="C755" s="257"/>
      <c r="D755" s="257"/>
      <c r="E755" s="378" t="s">
        <v>569</v>
      </c>
      <c r="F755" s="379"/>
      <c r="G755" s="274">
        <v>46.79</v>
      </c>
    </row>
    <row r="756" spans="1:7" s="238" customFormat="1" ht="15.75">
      <c r="A756" s="257"/>
      <c r="B756" s="257"/>
      <c r="C756" s="257"/>
      <c r="D756" s="257"/>
      <c r="E756" s="378" t="s">
        <v>570</v>
      </c>
      <c r="F756" s="379"/>
      <c r="G756" s="274">
        <v>342.14</v>
      </c>
    </row>
    <row r="757" spans="1:7" s="238" customFormat="1" ht="15.75">
      <c r="A757" s="257"/>
      <c r="B757" s="257"/>
      <c r="C757" s="257"/>
      <c r="D757" s="257"/>
      <c r="E757" s="378" t="s">
        <v>571</v>
      </c>
      <c r="F757" s="379"/>
      <c r="G757" s="274">
        <v>99.22</v>
      </c>
    </row>
    <row r="758" spans="1:7" s="238" customFormat="1" ht="15.75">
      <c r="A758" s="257"/>
      <c r="B758" s="257"/>
      <c r="C758" s="257"/>
      <c r="D758" s="257"/>
      <c r="E758" s="378" t="s">
        <v>572</v>
      </c>
      <c r="F758" s="379"/>
      <c r="G758" s="274">
        <v>441.36</v>
      </c>
    </row>
    <row r="759" spans="1:7" s="238" customFormat="1" ht="15">
      <c r="A759" s="257"/>
      <c r="B759" s="257"/>
      <c r="C759" s="387" t="s">
        <v>273</v>
      </c>
      <c r="D759" s="388"/>
      <c r="E759" s="257"/>
      <c r="F759" s="275"/>
      <c r="G759" s="275"/>
    </row>
    <row r="760" spans="1:7" s="238" customFormat="1" ht="15.75">
      <c r="A760" s="382" t="s">
        <v>915</v>
      </c>
      <c r="B760" s="383"/>
      <c r="C760" s="383"/>
      <c r="D760" s="383"/>
      <c r="E760" s="383"/>
      <c r="F760" s="383"/>
      <c r="G760" s="383"/>
    </row>
    <row r="761" spans="1:7" s="238" customFormat="1" ht="15.75">
      <c r="A761" s="376" t="s">
        <v>547</v>
      </c>
      <c r="B761" s="377"/>
      <c r="C761" s="253" t="s">
        <v>548</v>
      </c>
      <c r="D761" s="253" t="s">
        <v>549</v>
      </c>
      <c r="E761" s="253" t="s">
        <v>550</v>
      </c>
      <c r="F761" s="271" t="s">
        <v>551</v>
      </c>
      <c r="G761" s="271" t="s">
        <v>552</v>
      </c>
    </row>
    <row r="762" spans="1:7" s="238" customFormat="1" ht="30">
      <c r="A762" s="254" t="s">
        <v>706</v>
      </c>
      <c r="B762" s="255" t="s">
        <v>554</v>
      </c>
      <c r="C762" s="254" t="s">
        <v>316</v>
      </c>
      <c r="D762" s="254" t="s">
        <v>555</v>
      </c>
      <c r="E762" s="256">
        <v>3.8</v>
      </c>
      <c r="F762" s="272">
        <v>7.03</v>
      </c>
      <c r="G762" s="272">
        <v>26.7</v>
      </c>
    </row>
    <row r="763" spans="1:7" s="238" customFormat="1" ht="30">
      <c r="A763" s="254" t="s">
        <v>756</v>
      </c>
      <c r="B763" s="255" t="s">
        <v>757</v>
      </c>
      <c r="C763" s="254" t="s">
        <v>316</v>
      </c>
      <c r="D763" s="254" t="s">
        <v>555</v>
      </c>
      <c r="E763" s="256">
        <v>3.8</v>
      </c>
      <c r="F763" s="272">
        <v>8.83</v>
      </c>
      <c r="G763" s="272">
        <v>33.56</v>
      </c>
    </row>
    <row r="764" spans="1:7" s="238" customFormat="1" ht="15.75">
      <c r="A764" s="257"/>
      <c r="B764" s="257"/>
      <c r="C764" s="257"/>
      <c r="D764" s="257"/>
      <c r="E764" s="380" t="s">
        <v>558</v>
      </c>
      <c r="F764" s="381"/>
      <c r="G764" s="273">
        <v>60.26</v>
      </c>
    </row>
    <row r="765" spans="1:7" s="238" customFormat="1" ht="15.75">
      <c r="A765" s="376" t="s">
        <v>559</v>
      </c>
      <c r="B765" s="377"/>
      <c r="C765" s="253" t="s">
        <v>548</v>
      </c>
      <c r="D765" s="253" t="s">
        <v>549</v>
      </c>
      <c r="E765" s="253" t="s">
        <v>550</v>
      </c>
      <c r="F765" s="271" t="s">
        <v>551</v>
      </c>
      <c r="G765" s="271" t="s">
        <v>552</v>
      </c>
    </row>
    <row r="766" spans="1:7" s="238" customFormat="1" ht="15">
      <c r="A766" s="254" t="s">
        <v>836</v>
      </c>
      <c r="B766" s="255" t="s">
        <v>837</v>
      </c>
      <c r="C766" s="254" t="s">
        <v>316</v>
      </c>
      <c r="D766" s="254" t="s">
        <v>355</v>
      </c>
      <c r="E766" s="256">
        <v>2.88</v>
      </c>
      <c r="F766" s="272">
        <v>0.16</v>
      </c>
      <c r="G766" s="272">
        <v>0.46</v>
      </c>
    </row>
    <row r="767" spans="1:7" s="238" customFormat="1" ht="15">
      <c r="A767" s="254" t="s">
        <v>916</v>
      </c>
      <c r="B767" s="255" t="s">
        <v>917</v>
      </c>
      <c r="C767" s="254" t="s">
        <v>316</v>
      </c>
      <c r="D767" s="254" t="s">
        <v>310</v>
      </c>
      <c r="E767" s="256">
        <v>1</v>
      </c>
      <c r="F767" s="272">
        <v>26.16</v>
      </c>
      <c r="G767" s="272">
        <v>26.16</v>
      </c>
    </row>
    <row r="768" spans="1:7" s="238" customFormat="1" ht="15">
      <c r="A768" s="254" t="s">
        <v>918</v>
      </c>
      <c r="B768" s="255" t="s">
        <v>919</v>
      </c>
      <c r="C768" s="254" t="s">
        <v>316</v>
      </c>
      <c r="D768" s="254" t="s">
        <v>310</v>
      </c>
      <c r="E768" s="256">
        <v>1</v>
      </c>
      <c r="F768" s="272">
        <v>140.8</v>
      </c>
      <c r="G768" s="272">
        <v>140.8</v>
      </c>
    </row>
    <row r="769" spans="1:7" s="238" customFormat="1" ht="15">
      <c r="A769" s="254" t="s">
        <v>920</v>
      </c>
      <c r="B769" s="255" t="s">
        <v>921</v>
      </c>
      <c r="C769" s="254" t="s">
        <v>316</v>
      </c>
      <c r="D769" s="254" t="s">
        <v>310</v>
      </c>
      <c r="E769" s="256">
        <v>1</v>
      </c>
      <c r="F769" s="272">
        <v>16.28</v>
      </c>
      <c r="G769" s="272">
        <v>16.28</v>
      </c>
    </row>
    <row r="770" spans="1:7" s="238" customFormat="1" ht="15">
      <c r="A770" s="254" t="s">
        <v>922</v>
      </c>
      <c r="B770" s="255" t="s">
        <v>923</v>
      </c>
      <c r="C770" s="254" t="s">
        <v>316</v>
      </c>
      <c r="D770" s="254" t="s">
        <v>310</v>
      </c>
      <c r="E770" s="256">
        <v>1</v>
      </c>
      <c r="F770" s="272">
        <v>85.97</v>
      </c>
      <c r="G770" s="272">
        <v>85.97</v>
      </c>
    </row>
    <row r="771" spans="1:7" s="238" customFormat="1" ht="15">
      <c r="A771" s="254" t="s">
        <v>924</v>
      </c>
      <c r="B771" s="255" t="s">
        <v>925</v>
      </c>
      <c r="C771" s="254" t="s">
        <v>316</v>
      </c>
      <c r="D771" s="254" t="s">
        <v>310</v>
      </c>
      <c r="E771" s="256">
        <v>1</v>
      </c>
      <c r="F771" s="272">
        <v>79.26</v>
      </c>
      <c r="G771" s="272">
        <v>79.26</v>
      </c>
    </row>
    <row r="772" spans="1:7" s="238" customFormat="1" ht="15.75">
      <c r="A772" s="257"/>
      <c r="B772" s="257"/>
      <c r="C772" s="257"/>
      <c r="D772" s="257"/>
      <c r="E772" s="380" t="s">
        <v>567</v>
      </c>
      <c r="F772" s="381"/>
      <c r="G772" s="273">
        <v>348.93</v>
      </c>
    </row>
    <row r="773" spans="1:7" s="238" customFormat="1" ht="15.75">
      <c r="A773" s="257"/>
      <c r="B773" s="257"/>
      <c r="C773" s="257"/>
      <c r="D773" s="257"/>
      <c r="E773" s="378" t="s">
        <v>568</v>
      </c>
      <c r="F773" s="379"/>
      <c r="G773" s="274">
        <v>409.19</v>
      </c>
    </row>
    <row r="774" spans="1:7" s="238" customFormat="1" ht="15.75">
      <c r="A774" s="257"/>
      <c r="B774" s="257"/>
      <c r="C774" s="257"/>
      <c r="D774" s="257"/>
      <c r="E774" s="378" t="s">
        <v>569</v>
      </c>
      <c r="F774" s="379"/>
      <c r="G774" s="274">
        <v>53.89</v>
      </c>
    </row>
    <row r="775" spans="1:7" s="238" customFormat="1" ht="15.75">
      <c r="A775" s="257"/>
      <c r="B775" s="257"/>
      <c r="C775" s="257"/>
      <c r="D775" s="257"/>
      <c r="E775" s="378" t="s">
        <v>570</v>
      </c>
      <c r="F775" s="379"/>
      <c r="G775" s="274">
        <v>463.08</v>
      </c>
    </row>
    <row r="776" spans="1:7" s="238" customFormat="1" ht="15.75">
      <c r="A776" s="257"/>
      <c r="B776" s="257"/>
      <c r="C776" s="257"/>
      <c r="D776" s="257"/>
      <c r="E776" s="378" t="s">
        <v>571</v>
      </c>
      <c r="F776" s="379"/>
      <c r="G776" s="274">
        <v>134.29</v>
      </c>
    </row>
    <row r="777" spans="1:7" s="238" customFormat="1" ht="15.75">
      <c r="A777" s="257"/>
      <c r="B777" s="257"/>
      <c r="C777" s="257"/>
      <c r="D777" s="257"/>
      <c r="E777" s="378" t="s">
        <v>572</v>
      </c>
      <c r="F777" s="379"/>
      <c r="G777" s="274">
        <v>597.37</v>
      </c>
    </row>
    <row r="778" spans="1:7" s="238" customFormat="1" ht="15">
      <c r="A778" s="257"/>
      <c r="B778" s="257"/>
      <c r="C778" s="387" t="s">
        <v>273</v>
      </c>
      <c r="D778" s="388"/>
      <c r="E778" s="257"/>
      <c r="F778" s="275"/>
      <c r="G778" s="275"/>
    </row>
    <row r="779" spans="1:7" s="238" customFormat="1" ht="15.75">
      <c r="A779" s="382" t="s">
        <v>926</v>
      </c>
      <c r="B779" s="383"/>
      <c r="C779" s="383"/>
      <c r="D779" s="383"/>
      <c r="E779" s="383"/>
      <c r="F779" s="383"/>
      <c r="G779" s="383"/>
    </row>
    <row r="780" spans="1:7" s="238" customFormat="1" ht="15.75">
      <c r="A780" s="376" t="s">
        <v>547</v>
      </c>
      <c r="B780" s="377"/>
      <c r="C780" s="253" t="s">
        <v>548</v>
      </c>
      <c r="D780" s="253" t="s">
        <v>549</v>
      </c>
      <c r="E780" s="253" t="s">
        <v>550</v>
      </c>
      <c r="F780" s="271" t="s">
        <v>551</v>
      </c>
      <c r="G780" s="271" t="s">
        <v>552</v>
      </c>
    </row>
    <row r="781" spans="1:7" s="238" customFormat="1" ht="30">
      <c r="A781" s="254" t="s">
        <v>706</v>
      </c>
      <c r="B781" s="255" t="s">
        <v>554</v>
      </c>
      <c r="C781" s="254" t="s">
        <v>316</v>
      </c>
      <c r="D781" s="254" t="s">
        <v>555</v>
      </c>
      <c r="E781" s="256">
        <v>3.5</v>
      </c>
      <c r="F781" s="272">
        <v>7.03</v>
      </c>
      <c r="G781" s="272">
        <v>24.6</v>
      </c>
    </row>
    <row r="782" spans="1:7" s="238" customFormat="1" ht="30">
      <c r="A782" s="254" t="s">
        <v>756</v>
      </c>
      <c r="B782" s="255" t="s">
        <v>757</v>
      </c>
      <c r="C782" s="254" t="s">
        <v>316</v>
      </c>
      <c r="D782" s="254" t="s">
        <v>555</v>
      </c>
      <c r="E782" s="256">
        <v>3.5</v>
      </c>
      <c r="F782" s="272">
        <v>8.83</v>
      </c>
      <c r="G782" s="272">
        <v>30.91</v>
      </c>
    </row>
    <row r="783" spans="1:7" s="238" customFormat="1" ht="15.75">
      <c r="A783" s="257"/>
      <c r="B783" s="257"/>
      <c r="C783" s="257"/>
      <c r="D783" s="257"/>
      <c r="E783" s="380" t="s">
        <v>558</v>
      </c>
      <c r="F783" s="381"/>
      <c r="G783" s="273">
        <v>55.51</v>
      </c>
    </row>
    <row r="784" spans="1:7" s="238" customFormat="1" ht="15.75">
      <c r="A784" s="376" t="s">
        <v>559</v>
      </c>
      <c r="B784" s="377"/>
      <c r="C784" s="253" t="s">
        <v>548</v>
      </c>
      <c r="D784" s="253" t="s">
        <v>549</v>
      </c>
      <c r="E784" s="253" t="s">
        <v>550</v>
      </c>
      <c r="F784" s="271" t="s">
        <v>551</v>
      </c>
      <c r="G784" s="271" t="s">
        <v>552</v>
      </c>
    </row>
    <row r="785" spans="1:7" s="238" customFormat="1" ht="15">
      <c r="A785" s="254" t="s">
        <v>836</v>
      </c>
      <c r="B785" s="255" t="s">
        <v>837</v>
      </c>
      <c r="C785" s="254" t="s">
        <v>316</v>
      </c>
      <c r="D785" s="254" t="s">
        <v>355</v>
      </c>
      <c r="E785" s="256">
        <v>2.5</v>
      </c>
      <c r="F785" s="272">
        <v>0.16</v>
      </c>
      <c r="G785" s="272">
        <v>0.4</v>
      </c>
    </row>
    <row r="786" spans="1:7" s="238" customFormat="1" ht="15">
      <c r="A786" s="254" t="s">
        <v>927</v>
      </c>
      <c r="B786" s="255" t="s">
        <v>928</v>
      </c>
      <c r="C786" s="254" t="s">
        <v>316</v>
      </c>
      <c r="D786" s="254" t="s">
        <v>310</v>
      </c>
      <c r="E786" s="256">
        <v>1</v>
      </c>
      <c r="F786" s="272">
        <v>53.81</v>
      </c>
      <c r="G786" s="272">
        <v>53.81</v>
      </c>
    </row>
    <row r="787" spans="1:7" s="238" customFormat="1" ht="15">
      <c r="A787" s="254" t="s">
        <v>929</v>
      </c>
      <c r="B787" s="255" t="s">
        <v>930</v>
      </c>
      <c r="C787" s="254" t="s">
        <v>316</v>
      </c>
      <c r="D787" s="254" t="s">
        <v>310</v>
      </c>
      <c r="E787" s="256">
        <v>1</v>
      </c>
      <c r="F787" s="272">
        <v>45.89</v>
      </c>
      <c r="G787" s="272">
        <v>45.89</v>
      </c>
    </row>
    <row r="788" spans="1:7" s="238" customFormat="1" ht="15">
      <c r="A788" s="254" t="s">
        <v>931</v>
      </c>
      <c r="B788" s="255" t="s">
        <v>932</v>
      </c>
      <c r="C788" s="254" t="s">
        <v>316</v>
      </c>
      <c r="D788" s="254" t="s">
        <v>310</v>
      </c>
      <c r="E788" s="256">
        <v>1</v>
      </c>
      <c r="F788" s="272">
        <v>78.58</v>
      </c>
      <c r="G788" s="272">
        <v>78.58</v>
      </c>
    </row>
    <row r="789" spans="1:7" s="238" customFormat="1" ht="15">
      <c r="A789" s="254" t="s">
        <v>933</v>
      </c>
      <c r="B789" s="255" t="s">
        <v>934</v>
      </c>
      <c r="C789" s="254" t="s">
        <v>316</v>
      </c>
      <c r="D789" s="254" t="s">
        <v>310</v>
      </c>
      <c r="E789" s="256">
        <v>1</v>
      </c>
      <c r="F789" s="272">
        <v>224.6</v>
      </c>
      <c r="G789" s="272">
        <v>224.6</v>
      </c>
    </row>
    <row r="790" spans="1:7" s="238" customFormat="1" ht="15.75">
      <c r="A790" s="257"/>
      <c r="B790" s="257"/>
      <c r="C790" s="257"/>
      <c r="D790" s="257"/>
      <c r="E790" s="380" t="s">
        <v>567</v>
      </c>
      <c r="F790" s="381"/>
      <c r="G790" s="273">
        <v>403.28</v>
      </c>
    </row>
    <row r="791" spans="1:7" s="238" customFormat="1" ht="15.75">
      <c r="A791" s="257"/>
      <c r="B791" s="257"/>
      <c r="C791" s="257"/>
      <c r="D791" s="257"/>
      <c r="E791" s="378" t="s">
        <v>568</v>
      </c>
      <c r="F791" s="379"/>
      <c r="G791" s="274">
        <v>458.79</v>
      </c>
    </row>
    <row r="792" spans="1:7" s="238" customFormat="1" ht="15.75">
      <c r="A792" s="257"/>
      <c r="B792" s="257"/>
      <c r="C792" s="257"/>
      <c r="D792" s="257"/>
      <c r="E792" s="378" t="s">
        <v>569</v>
      </c>
      <c r="F792" s="379"/>
      <c r="G792" s="274">
        <v>49.64</v>
      </c>
    </row>
    <row r="793" spans="1:7" s="238" customFormat="1" ht="15.75">
      <c r="A793" s="257"/>
      <c r="B793" s="257"/>
      <c r="C793" s="257"/>
      <c r="D793" s="257"/>
      <c r="E793" s="378" t="s">
        <v>570</v>
      </c>
      <c r="F793" s="379"/>
      <c r="G793" s="274">
        <v>508.43</v>
      </c>
    </row>
    <row r="794" spans="1:7" s="238" customFormat="1" ht="15.75">
      <c r="A794" s="257"/>
      <c r="B794" s="257"/>
      <c r="C794" s="257"/>
      <c r="D794" s="257"/>
      <c r="E794" s="378" t="s">
        <v>571</v>
      </c>
      <c r="F794" s="379"/>
      <c r="G794" s="274">
        <v>147.44</v>
      </c>
    </row>
    <row r="795" spans="1:7" s="238" customFormat="1" ht="15.75">
      <c r="A795" s="257"/>
      <c r="B795" s="257"/>
      <c r="C795" s="257"/>
      <c r="D795" s="257"/>
      <c r="E795" s="378" t="s">
        <v>572</v>
      </c>
      <c r="F795" s="379"/>
      <c r="G795" s="274">
        <v>655.87</v>
      </c>
    </row>
    <row r="796" spans="1:7" s="238" customFormat="1" ht="15">
      <c r="A796" s="257"/>
      <c r="B796" s="257"/>
      <c r="C796" s="387" t="s">
        <v>273</v>
      </c>
      <c r="D796" s="388"/>
      <c r="E796" s="257"/>
      <c r="F796" s="275"/>
      <c r="G796" s="275"/>
    </row>
    <row r="797" spans="1:7" s="238" customFormat="1" ht="15.75">
      <c r="A797" s="382" t="s">
        <v>935</v>
      </c>
      <c r="B797" s="383"/>
      <c r="C797" s="383"/>
      <c r="D797" s="383"/>
      <c r="E797" s="383"/>
      <c r="F797" s="383"/>
      <c r="G797" s="383"/>
    </row>
    <row r="798" spans="1:7" s="238" customFormat="1" ht="15.75">
      <c r="A798" s="376" t="s">
        <v>547</v>
      </c>
      <c r="B798" s="377"/>
      <c r="C798" s="253" t="s">
        <v>548</v>
      </c>
      <c r="D798" s="253" t="s">
        <v>549</v>
      </c>
      <c r="E798" s="253" t="s">
        <v>550</v>
      </c>
      <c r="F798" s="271" t="s">
        <v>551</v>
      </c>
      <c r="G798" s="271" t="s">
        <v>552</v>
      </c>
    </row>
    <row r="799" spans="1:7" s="238" customFormat="1" ht="30">
      <c r="A799" s="254" t="s">
        <v>706</v>
      </c>
      <c r="B799" s="255" t="s">
        <v>554</v>
      </c>
      <c r="C799" s="254" t="s">
        <v>316</v>
      </c>
      <c r="D799" s="254" t="s">
        <v>555</v>
      </c>
      <c r="E799" s="256">
        <v>0.5</v>
      </c>
      <c r="F799" s="272">
        <v>7.03</v>
      </c>
      <c r="G799" s="272">
        <v>3.51</v>
      </c>
    </row>
    <row r="800" spans="1:7" s="238" customFormat="1" ht="30">
      <c r="A800" s="254" t="s">
        <v>756</v>
      </c>
      <c r="B800" s="255" t="s">
        <v>757</v>
      </c>
      <c r="C800" s="254" t="s">
        <v>316</v>
      </c>
      <c r="D800" s="254" t="s">
        <v>555</v>
      </c>
      <c r="E800" s="256">
        <v>0.5</v>
      </c>
      <c r="F800" s="272">
        <v>8.83</v>
      </c>
      <c r="G800" s="272">
        <v>4.42</v>
      </c>
    </row>
    <row r="801" spans="1:7" s="238" customFormat="1" ht="15.75">
      <c r="A801" s="257"/>
      <c r="B801" s="257"/>
      <c r="C801" s="257"/>
      <c r="D801" s="257"/>
      <c r="E801" s="380" t="s">
        <v>558</v>
      </c>
      <c r="F801" s="381"/>
      <c r="G801" s="273">
        <v>7.93</v>
      </c>
    </row>
    <row r="802" spans="1:7" s="238" customFormat="1" ht="15.75">
      <c r="A802" s="376" t="s">
        <v>559</v>
      </c>
      <c r="B802" s="377"/>
      <c r="C802" s="253" t="s">
        <v>548</v>
      </c>
      <c r="D802" s="253" t="s">
        <v>549</v>
      </c>
      <c r="E802" s="253" t="s">
        <v>550</v>
      </c>
      <c r="F802" s="271" t="s">
        <v>551</v>
      </c>
      <c r="G802" s="271" t="s">
        <v>552</v>
      </c>
    </row>
    <row r="803" spans="1:7" s="238" customFormat="1" ht="15">
      <c r="A803" s="254" t="s">
        <v>836</v>
      </c>
      <c r="B803" s="255" t="s">
        <v>837</v>
      </c>
      <c r="C803" s="254" t="s">
        <v>316</v>
      </c>
      <c r="D803" s="254" t="s">
        <v>355</v>
      </c>
      <c r="E803" s="256">
        <v>0.28</v>
      </c>
      <c r="F803" s="272">
        <v>0.16</v>
      </c>
      <c r="G803" s="272">
        <v>0.04</v>
      </c>
    </row>
    <row r="804" spans="1:7" s="238" customFormat="1" ht="15">
      <c r="A804" s="254" t="s">
        <v>936</v>
      </c>
      <c r="B804" s="255" t="s">
        <v>937</v>
      </c>
      <c r="C804" s="254" t="s">
        <v>316</v>
      </c>
      <c r="D804" s="254" t="s">
        <v>310</v>
      </c>
      <c r="E804" s="256">
        <v>1</v>
      </c>
      <c r="F804" s="272">
        <v>7.87</v>
      </c>
      <c r="G804" s="272">
        <v>7.87</v>
      </c>
    </row>
    <row r="805" spans="1:7" s="238" customFormat="1" ht="15.75">
      <c r="A805" s="257"/>
      <c r="B805" s="257"/>
      <c r="C805" s="257"/>
      <c r="D805" s="257"/>
      <c r="E805" s="380" t="s">
        <v>567</v>
      </c>
      <c r="F805" s="381"/>
      <c r="G805" s="273">
        <v>7.91</v>
      </c>
    </row>
    <row r="806" spans="1:7" s="238" customFormat="1" ht="15.75">
      <c r="A806" s="257"/>
      <c r="B806" s="257"/>
      <c r="C806" s="257"/>
      <c r="D806" s="257"/>
      <c r="E806" s="378" t="s">
        <v>568</v>
      </c>
      <c r="F806" s="379"/>
      <c r="G806" s="274">
        <v>15.84</v>
      </c>
    </row>
    <row r="807" spans="1:7" s="238" customFormat="1" ht="15.75">
      <c r="A807" s="257"/>
      <c r="B807" s="257"/>
      <c r="C807" s="257"/>
      <c r="D807" s="257"/>
      <c r="E807" s="378" t="s">
        <v>569</v>
      </c>
      <c r="F807" s="379"/>
      <c r="G807" s="274">
        <v>7.1</v>
      </c>
    </row>
    <row r="808" spans="1:7" s="238" customFormat="1" ht="15.75">
      <c r="A808" s="257"/>
      <c r="B808" s="257"/>
      <c r="C808" s="257"/>
      <c r="D808" s="257"/>
      <c r="E808" s="378" t="s">
        <v>570</v>
      </c>
      <c r="F808" s="379"/>
      <c r="G808" s="274">
        <v>22.94</v>
      </c>
    </row>
    <row r="809" spans="1:7" s="238" customFormat="1" ht="15.75">
      <c r="A809" s="257"/>
      <c r="B809" s="257"/>
      <c r="C809" s="257"/>
      <c r="D809" s="257"/>
      <c r="E809" s="378" t="s">
        <v>571</v>
      </c>
      <c r="F809" s="379"/>
      <c r="G809" s="274">
        <v>6.65</v>
      </c>
    </row>
    <row r="810" spans="1:7" s="238" customFormat="1" ht="15.75">
      <c r="A810" s="257"/>
      <c r="B810" s="257"/>
      <c r="C810" s="257"/>
      <c r="D810" s="257"/>
      <c r="E810" s="378" t="s">
        <v>572</v>
      </c>
      <c r="F810" s="379"/>
      <c r="G810" s="274">
        <v>29.59</v>
      </c>
    </row>
    <row r="811" spans="1:7" s="238" customFormat="1" ht="15">
      <c r="A811" s="257"/>
      <c r="B811" s="257"/>
      <c r="C811" s="387" t="s">
        <v>273</v>
      </c>
      <c r="D811" s="388"/>
      <c r="E811" s="257"/>
      <c r="F811" s="275"/>
      <c r="G811" s="275"/>
    </row>
    <row r="812" spans="1:7" s="238" customFormat="1" ht="15.75">
      <c r="A812" s="382" t="s">
        <v>938</v>
      </c>
      <c r="B812" s="383"/>
      <c r="C812" s="383"/>
      <c r="D812" s="383"/>
      <c r="E812" s="383"/>
      <c r="F812" s="383"/>
      <c r="G812" s="383"/>
    </row>
    <row r="813" spans="1:7" s="238" customFormat="1" ht="15.75">
      <c r="A813" s="376" t="s">
        <v>547</v>
      </c>
      <c r="B813" s="377"/>
      <c r="C813" s="253" t="s">
        <v>548</v>
      </c>
      <c r="D813" s="253" t="s">
        <v>549</v>
      </c>
      <c r="E813" s="253" t="s">
        <v>550</v>
      </c>
      <c r="F813" s="271" t="s">
        <v>551</v>
      </c>
      <c r="G813" s="271" t="s">
        <v>552</v>
      </c>
    </row>
    <row r="814" spans="1:7" s="238" customFormat="1" ht="30">
      <c r="A814" s="254" t="s">
        <v>553</v>
      </c>
      <c r="B814" s="255" t="s">
        <v>554</v>
      </c>
      <c r="C814" s="254" t="s">
        <v>316</v>
      </c>
      <c r="D814" s="254" t="s">
        <v>555</v>
      </c>
      <c r="E814" s="256">
        <v>0.3</v>
      </c>
      <c r="F814" s="272">
        <v>7.03</v>
      </c>
      <c r="G814" s="272">
        <v>2.11</v>
      </c>
    </row>
    <row r="815" spans="1:7" s="238" customFormat="1" ht="30">
      <c r="A815" s="254" t="s">
        <v>939</v>
      </c>
      <c r="B815" s="255" t="s">
        <v>940</v>
      </c>
      <c r="C815" s="254" t="s">
        <v>316</v>
      </c>
      <c r="D815" s="254" t="s">
        <v>555</v>
      </c>
      <c r="E815" s="256">
        <v>0.3</v>
      </c>
      <c r="F815" s="272">
        <v>8.79</v>
      </c>
      <c r="G815" s="272">
        <v>2.64</v>
      </c>
    </row>
    <row r="816" spans="1:7" s="238" customFormat="1" ht="15.75">
      <c r="A816" s="257"/>
      <c r="B816" s="257"/>
      <c r="C816" s="257"/>
      <c r="D816" s="257"/>
      <c r="E816" s="380" t="s">
        <v>558</v>
      </c>
      <c r="F816" s="381"/>
      <c r="G816" s="273">
        <v>4.75</v>
      </c>
    </row>
    <row r="817" spans="1:7" s="238" customFormat="1" ht="15.75">
      <c r="A817" s="376" t="s">
        <v>559</v>
      </c>
      <c r="B817" s="377"/>
      <c r="C817" s="253" t="s">
        <v>548</v>
      </c>
      <c r="D817" s="253" t="s">
        <v>549</v>
      </c>
      <c r="E817" s="253" t="s">
        <v>550</v>
      </c>
      <c r="F817" s="271" t="s">
        <v>551</v>
      </c>
      <c r="G817" s="271" t="s">
        <v>552</v>
      </c>
    </row>
    <row r="818" spans="1:7" s="238" customFormat="1" ht="15">
      <c r="A818" s="254" t="s">
        <v>941</v>
      </c>
      <c r="B818" s="255" t="s">
        <v>942</v>
      </c>
      <c r="C818" s="254" t="s">
        <v>316</v>
      </c>
      <c r="D818" s="254" t="s">
        <v>535</v>
      </c>
      <c r="E818" s="256">
        <v>2</v>
      </c>
      <c r="F818" s="272">
        <v>1.29</v>
      </c>
      <c r="G818" s="272">
        <v>2.58</v>
      </c>
    </row>
    <row r="819" spans="1:7" s="238" customFormat="1" ht="15">
      <c r="A819" s="254" t="s">
        <v>943</v>
      </c>
      <c r="B819" s="255" t="s">
        <v>944</v>
      </c>
      <c r="C819" s="254" t="s">
        <v>316</v>
      </c>
      <c r="D819" s="254" t="s">
        <v>319</v>
      </c>
      <c r="E819" s="256">
        <v>1.1</v>
      </c>
      <c r="F819" s="272">
        <v>27.01</v>
      </c>
      <c r="G819" s="272">
        <v>29.71</v>
      </c>
    </row>
    <row r="820" spans="1:7" s="238" customFormat="1" ht="15">
      <c r="A820" s="254" t="s">
        <v>945</v>
      </c>
      <c r="B820" s="255" t="s">
        <v>946</v>
      </c>
      <c r="C820" s="254" t="s">
        <v>316</v>
      </c>
      <c r="D820" s="254" t="s">
        <v>504</v>
      </c>
      <c r="E820" s="256">
        <v>0.01</v>
      </c>
      <c r="F820" s="272">
        <v>11.55</v>
      </c>
      <c r="G820" s="272">
        <v>0.12</v>
      </c>
    </row>
    <row r="821" spans="1:7" s="238" customFormat="1" ht="15.75">
      <c r="A821" s="257"/>
      <c r="B821" s="257"/>
      <c r="C821" s="257"/>
      <c r="D821" s="257"/>
      <c r="E821" s="380" t="s">
        <v>567</v>
      </c>
      <c r="F821" s="381"/>
      <c r="G821" s="273">
        <v>32.41</v>
      </c>
    </row>
    <row r="822" spans="1:7" s="238" customFormat="1" ht="15.75">
      <c r="A822" s="257"/>
      <c r="B822" s="257"/>
      <c r="C822" s="257"/>
      <c r="D822" s="257"/>
      <c r="E822" s="378" t="s">
        <v>568</v>
      </c>
      <c r="F822" s="379"/>
      <c r="G822" s="274">
        <v>37.16</v>
      </c>
    </row>
    <row r="823" spans="1:7" s="238" customFormat="1" ht="15.75">
      <c r="A823" s="257"/>
      <c r="B823" s="257"/>
      <c r="C823" s="257"/>
      <c r="D823" s="257"/>
      <c r="E823" s="378" t="s">
        <v>569</v>
      </c>
      <c r="F823" s="379"/>
      <c r="G823" s="274">
        <v>4.23</v>
      </c>
    </row>
    <row r="824" spans="1:7" s="238" customFormat="1" ht="15.75">
      <c r="A824" s="257"/>
      <c r="B824" s="257"/>
      <c r="C824" s="257"/>
      <c r="D824" s="257"/>
      <c r="E824" s="378" t="s">
        <v>570</v>
      </c>
      <c r="F824" s="379"/>
      <c r="G824" s="274">
        <v>41.39</v>
      </c>
    </row>
    <row r="825" spans="1:7" s="238" customFormat="1" ht="15.75">
      <c r="A825" s="257"/>
      <c r="B825" s="257"/>
      <c r="C825" s="257"/>
      <c r="D825" s="257"/>
      <c r="E825" s="378" t="s">
        <v>571</v>
      </c>
      <c r="F825" s="379"/>
      <c r="G825" s="274">
        <v>12</v>
      </c>
    </row>
    <row r="826" spans="1:7" s="238" customFormat="1" ht="15.75">
      <c r="A826" s="257"/>
      <c r="B826" s="257"/>
      <c r="C826" s="257"/>
      <c r="D826" s="257"/>
      <c r="E826" s="378" t="s">
        <v>572</v>
      </c>
      <c r="F826" s="379"/>
      <c r="G826" s="274">
        <v>53.39</v>
      </c>
    </row>
    <row r="827" spans="1:7" s="238" customFormat="1" ht="15">
      <c r="A827" s="257"/>
      <c r="B827" s="257"/>
      <c r="C827" s="387" t="s">
        <v>273</v>
      </c>
      <c r="D827" s="388"/>
      <c r="E827" s="257"/>
      <c r="F827" s="275"/>
      <c r="G827" s="275"/>
    </row>
    <row r="828" spans="1:7" s="238" customFormat="1" ht="15.75">
      <c r="A828" s="382" t="s">
        <v>947</v>
      </c>
      <c r="B828" s="383"/>
      <c r="C828" s="383"/>
      <c r="D828" s="383"/>
      <c r="E828" s="383"/>
      <c r="F828" s="383"/>
      <c r="G828" s="383"/>
    </row>
    <row r="829" spans="1:7" s="238" customFormat="1" ht="15.75">
      <c r="A829" s="376" t="s">
        <v>547</v>
      </c>
      <c r="B829" s="377"/>
      <c r="C829" s="253" t="s">
        <v>548</v>
      </c>
      <c r="D829" s="253" t="s">
        <v>549</v>
      </c>
      <c r="E829" s="253" t="s">
        <v>550</v>
      </c>
      <c r="F829" s="271" t="s">
        <v>551</v>
      </c>
      <c r="G829" s="271" t="s">
        <v>552</v>
      </c>
    </row>
    <row r="830" spans="1:7" s="238" customFormat="1" ht="30">
      <c r="A830" s="254" t="s">
        <v>553</v>
      </c>
      <c r="B830" s="255" t="s">
        <v>554</v>
      </c>
      <c r="C830" s="254" t="s">
        <v>316</v>
      </c>
      <c r="D830" s="254" t="s">
        <v>555</v>
      </c>
      <c r="E830" s="256">
        <v>0.25</v>
      </c>
      <c r="F830" s="272">
        <v>7.03</v>
      </c>
      <c r="G830" s="272">
        <v>1.76</v>
      </c>
    </row>
    <row r="831" spans="1:7" s="238" customFormat="1" ht="30">
      <c r="A831" s="254" t="s">
        <v>948</v>
      </c>
      <c r="B831" s="255" t="s">
        <v>949</v>
      </c>
      <c r="C831" s="254" t="s">
        <v>316</v>
      </c>
      <c r="D831" s="254" t="s">
        <v>555</v>
      </c>
      <c r="E831" s="256">
        <v>0.3</v>
      </c>
      <c r="F831" s="272">
        <v>8.8</v>
      </c>
      <c r="G831" s="272">
        <v>2.64</v>
      </c>
    </row>
    <row r="832" spans="1:7" s="238" customFormat="1" ht="15.75">
      <c r="A832" s="257"/>
      <c r="B832" s="257"/>
      <c r="C832" s="257"/>
      <c r="D832" s="257"/>
      <c r="E832" s="380" t="s">
        <v>558</v>
      </c>
      <c r="F832" s="381"/>
      <c r="G832" s="273">
        <v>4.4</v>
      </c>
    </row>
    <row r="833" spans="1:7" s="238" customFormat="1" ht="15.75">
      <c r="A833" s="376" t="s">
        <v>559</v>
      </c>
      <c r="B833" s="377"/>
      <c r="C833" s="253" t="s">
        <v>548</v>
      </c>
      <c r="D833" s="253" t="s">
        <v>549</v>
      </c>
      <c r="E833" s="253" t="s">
        <v>550</v>
      </c>
      <c r="F833" s="271" t="s">
        <v>551</v>
      </c>
      <c r="G833" s="271" t="s">
        <v>552</v>
      </c>
    </row>
    <row r="834" spans="1:7" s="238" customFormat="1" ht="15">
      <c r="A834" s="254" t="s">
        <v>950</v>
      </c>
      <c r="B834" s="255" t="s">
        <v>951</v>
      </c>
      <c r="C834" s="254" t="s">
        <v>316</v>
      </c>
      <c r="D834" s="254" t="s">
        <v>504</v>
      </c>
      <c r="E834" s="256">
        <v>1.05</v>
      </c>
      <c r="F834" s="272">
        <v>5.68</v>
      </c>
      <c r="G834" s="272">
        <v>5.96</v>
      </c>
    </row>
    <row r="835" spans="1:7" s="238" customFormat="1" ht="30">
      <c r="A835" s="254" t="s">
        <v>952</v>
      </c>
      <c r="B835" s="255" t="s">
        <v>953</v>
      </c>
      <c r="C835" s="254" t="s">
        <v>316</v>
      </c>
      <c r="D835" s="254" t="s">
        <v>355</v>
      </c>
      <c r="E835" s="256">
        <v>0.01</v>
      </c>
      <c r="F835" s="272">
        <v>108.39</v>
      </c>
      <c r="G835" s="272">
        <v>1.08</v>
      </c>
    </row>
    <row r="836" spans="1:7" s="238" customFormat="1" ht="15.75">
      <c r="A836" s="257"/>
      <c r="B836" s="257"/>
      <c r="C836" s="257"/>
      <c r="D836" s="257"/>
      <c r="E836" s="380" t="s">
        <v>567</v>
      </c>
      <c r="F836" s="381"/>
      <c r="G836" s="273">
        <v>7.04</v>
      </c>
    </row>
    <row r="837" spans="1:7" s="238" customFormat="1" ht="15.75">
      <c r="A837" s="257"/>
      <c r="B837" s="257"/>
      <c r="C837" s="257"/>
      <c r="D837" s="257"/>
      <c r="E837" s="378" t="s">
        <v>568</v>
      </c>
      <c r="F837" s="379"/>
      <c r="G837" s="274">
        <v>11.44</v>
      </c>
    </row>
    <row r="838" spans="1:7" s="238" customFormat="1" ht="15.75">
      <c r="A838" s="257"/>
      <c r="B838" s="257"/>
      <c r="C838" s="257"/>
      <c r="D838" s="257"/>
      <c r="E838" s="378" t="s">
        <v>569</v>
      </c>
      <c r="F838" s="379"/>
      <c r="G838" s="274">
        <v>3.93</v>
      </c>
    </row>
    <row r="839" spans="1:7" s="238" customFormat="1" ht="15.75">
      <c r="A839" s="257"/>
      <c r="B839" s="257"/>
      <c r="C839" s="257"/>
      <c r="D839" s="257"/>
      <c r="E839" s="378" t="s">
        <v>570</v>
      </c>
      <c r="F839" s="379"/>
      <c r="G839" s="274">
        <v>15.37</v>
      </c>
    </row>
    <row r="840" spans="1:7" s="238" customFormat="1" ht="15.75">
      <c r="A840" s="257"/>
      <c r="B840" s="257"/>
      <c r="C840" s="257"/>
      <c r="D840" s="257"/>
      <c r="E840" s="378" t="s">
        <v>571</v>
      </c>
      <c r="F840" s="379"/>
      <c r="G840" s="274">
        <v>4.46</v>
      </c>
    </row>
    <row r="841" spans="1:7" s="238" customFormat="1" ht="15.75">
      <c r="A841" s="257"/>
      <c r="B841" s="257"/>
      <c r="C841" s="257"/>
      <c r="D841" s="257"/>
      <c r="E841" s="378" t="s">
        <v>572</v>
      </c>
      <c r="F841" s="379"/>
      <c r="G841" s="274">
        <v>19.83</v>
      </c>
    </row>
    <row r="842" spans="1:7" s="238" customFormat="1" ht="15">
      <c r="A842" s="257"/>
      <c r="B842" s="257"/>
      <c r="C842" s="387" t="s">
        <v>273</v>
      </c>
      <c r="D842" s="388"/>
      <c r="E842" s="257"/>
      <c r="F842" s="275"/>
      <c r="G842" s="275"/>
    </row>
    <row r="843" spans="1:7" s="238" customFormat="1" ht="15.75">
      <c r="A843" s="382" t="s">
        <v>954</v>
      </c>
      <c r="B843" s="383"/>
      <c r="C843" s="383"/>
      <c r="D843" s="383"/>
      <c r="E843" s="383"/>
      <c r="F843" s="383"/>
      <c r="G843" s="383"/>
    </row>
    <row r="844" spans="1:7" s="238" customFormat="1" ht="15.75">
      <c r="A844" s="376" t="s">
        <v>547</v>
      </c>
      <c r="B844" s="377"/>
      <c r="C844" s="253" t="s">
        <v>548</v>
      </c>
      <c r="D844" s="253" t="s">
        <v>549</v>
      </c>
      <c r="E844" s="253" t="s">
        <v>550</v>
      </c>
      <c r="F844" s="271" t="s">
        <v>551</v>
      </c>
      <c r="G844" s="271" t="s">
        <v>552</v>
      </c>
    </row>
    <row r="845" spans="1:7" s="238" customFormat="1" ht="30">
      <c r="A845" s="254" t="s">
        <v>556</v>
      </c>
      <c r="B845" s="255" t="s">
        <v>557</v>
      </c>
      <c r="C845" s="254" t="s">
        <v>316</v>
      </c>
      <c r="D845" s="254" t="s">
        <v>555</v>
      </c>
      <c r="E845" s="256">
        <v>1.05</v>
      </c>
      <c r="F845" s="272">
        <v>8.8</v>
      </c>
      <c r="G845" s="272">
        <v>9.24</v>
      </c>
    </row>
    <row r="846" spans="1:7" s="238" customFormat="1" ht="30">
      <c r="A846" s="254" t="s">
        <v>553</v>
      </c>
      <c r="B846" s="255" t="s">
        <v>554</v>
      </c>
      <c r="C846" s="254" t="s">
        <v>316</v>
      </c>
      <c r="D846" s="254" t="s">
        <v>555</v>
      </c>
      <c r="E846" s="256">
        <v>1.05</v>
      </c>
      <c r="F846" s="272">
        <v>7.03</v>
      </c>
      <c r="G846" s="272">
        <v>7.38</v>
      </c>
    </row>
    <row r="847" spans="1:7" s="238" customFormat="1" ht="15.75">
      <c r="A847" s="257"/>
      <c r="B847" s="257"/>
      <c r="C847" s="257"/>
      <c r="D847" s="257"/>
      <c r="E847" s="380" t="s">
        <v>558</v>
      </c>
      <c r="F847" s="381"/>
      <c r="G847" s="273">
        <v>16.62</v>
      </c>
    </row>
    <row r="848" spans="1:7" s="238" customFormat="1" ht="15.75">
      <c r="A848" s="376" t="s">
        <v>559</v>
      </c>
      <c r="B848" s="377"/>
      <c r="C848" s="253" t="s">
        <v>548</v>
      </c>
      <c r="D848" s="253" t="s">
        <v>549</v>
      </c>
      <c r="E848" s="253" t="s">
        <v>550</v>
      </c>
      <c r="F848" s="271" t="s">
        <v>551</v>
      </c>
      <c r="G848" s="271" t="s">
        <v>552</v>
      </c>
    </row>
    <row r="849" spans="1:7" s="238" customFormat="1" ht="15">
      <c r="A849" s="254" t="s">
        <v>955</v>
      </c>
      <c r="B849" s="255" t="s">
        <v>956</v>
      </c>
      <c r="C849" s="254" t="s">
        <v>316</v>
      </c>
      <c r="D849" s="254" t="s">
        <v>562</v>
      </c>
      <c r="E849" s="256">
        <v>0.03</v>
      </c>
      <c r="F849" s="272">
        <v>196.58</v>
      </c>
      <c r="G849" s="272">
        <v>5.9</v>
      </c>
    </row>
    <row r="850" spans="1:7" s="238" customFormat="1" ht="15">
      <c r="A850" s="254" t="s">
        <v>957</v>
      </c>
      <c r="B850" s="255" t="s">
        <v>958</v>
      </c>
      <c r="C850" s="254" t="s">
        <v>316</v>
      </c>
      <c r="D850" s="254" t="s">
        <v>310</v>
      </c>
      <c r="E850" s="256">
        <v>0.009</v>
      </c>
      <c r="F850" s="272">
        <v>109.5</v>
      </c>
      <c r="G850" s="272">
        <v>0.99</v>
      </c>
    </row>
    <row r="851" spans="1:7" s="238" customFormat="1" ht="15">
      <c r="A851" s="254" t="s">
        <v>959</v>
      </c>
      <c r="B851" s="255" t="s">
        <v>960</v>
      </c>
      <c r="C851" s="254" t="s">
        <v>316</v>
      </c>
      <c r="D851" s="254" t="s">
        <v>562</v>
      </c>
      <c r="E851" s="256">
        <v>0.051</v>
      </c>
      <c r="F851" s="272">
        <v>123.17</v>
      </c>
      <c r="G851" s="272">
        <v>6.28</v>
      </c>
    </row>
    <row r="852" spans="1:7" s="238" customFormat="1" ht="15">
      <c r="A852" s="254" t="s">
        <v>961</v>
      </c>
      <c r="B852" s="255" t="s">
        <v>962</v>
      </c>
      <c r="C852" s="254" t="s">
        <v>316</v>
      </c>
      <c r="D852" s="254" t="s">
        <v>504</v>
      </c>
      <c r="E852" s="256">
        <v>0.07</v>
      </c>
      <c r="F852" s="272">
        <v>10.41</v>
      </c>
      <c r="G852" s="272">
        <v>0.73</v>
      </c>
    </row>
    <row r="853" spans="1:7" s="238" customFormat="1" ht="15.75">
      <c r="A853" s="257"/>
      <c r="B853" s="257"/>
      <c r="C853" s="257"/>
      <c r="D853" s="257"/>
      <c r="E853" s="380" t="s">
        <v>567</v>
      </c>
      <c r="F853" s="381"/>
      <c r="G853" s="273">
        <v>13.9</v>
      </c>
    </row>
    <row r="854" spans="1:7" s="238" customFormat="1" ht="15.75">
      <c r="A854" s="257"/>
      <c r="B854" s="257"/>
      <c r="C854" s="257"/>
      <c r="D854" s="257"/>
      <c r="E854" s="378" t="s">
        <v>568</v>
      </c>
      <c r="F854" s="379"/>
      <c r="G854" s="274">
        <v>30.52</v>
      </c>
    </row>
    <row r="855" spans="1:7" s="238" customFormat="1" ht="15.75">
      <c r="A855" s="257"/>
      <c r="B855" s="257"/>
      <c r="C855" s="257"/>
      <c r="D855" s="257"/>
      <c r="E855" s="378" t="s">
        <v>569</v>
      </c>
      <c r="F855" s="379"/>
      <c r="G855" s="274">
        <v>14.85</v>
      </c>
    </row>
    <row r="856" spans="1:7" s="238" customFormat="1" ht="15.75">
      <c r="A856" s="257"/>
      <c r="B856" s="257"/>
      <c r="C856" s="257"/>
      <c r="D856" s="257"/>
      <c r="E856" s="378" t="s">
        <v>570</v>
      </c>
      <c r="F856" s="379"/>
      <c r="G856" s="274">
        <v>45.37</v>
      </c>
    </row>
    <row r="857" spans="1:7" s="238" customFormat="1" ht="15.75">
      <c r="A857" s="257"/>
      <c r="B857" s="257"/>
      <c r="C857" s="257"/>
      <c r="D857" s="257"/>
      <c r="E857" s="378" t="s">
        <v>571</v>
      </c>
      <c r="F857" s="379"/>
      <c r="G857" s="274">
        <v>13.16</v>
      </c>
    </row>
    <row r="858" spans="1:7" s="238" customFormat="1" ht="15.75">
      <c r="A858" s="257"/>
      <c r="B858" s="257"/>
      <c r="C858" s="257"/>
      <c r="D858" s="257"/>
      <c r="E858" s="378" t="s">
        <v>572</v>
      </c>
      <c r="F858" s="379"/>
      <c r="G858" s="274">
        <v>58.53</v>
      </c>
    </row>
    <row r="859" spans="1:7" s="238" customFormat="1" ht="15">
      <c r="A859" s="257"/>
      <c r="B859" s="257"/>
      <c r="C859" s="387" t="s">
        <v>273</v>
      </c>
      <c r="D859" s="388"/>
      <c r="E859" s="257"/>
      <c r="F859" s="275"/>
      <c r="G859" s="275"/>
    </row>
    <row r="860" spans="1:7" s="238" customFormat="1" ht="15.75">
      <c r="A860" s="394" t="s">
        <v>1002</v>
      </c>
      <c r="B860" s="383"/>
      <c r="C860" s="383"/>
      <c r="D860" s="383"/>
      <c r="E860" s="383"/>
      <c r="F860" s="383"/>
      <c r="G860" s="383"/>
    </row>
    <row r="861" spans="1:7" s="238" customFormat="1" ht="15.75">
      <c r="A861" s="376" t="s">
        <v>559</v>
      </c>
      <c r="B861" s="377"/>
      <c r="C861" s="253" t="s">
        <v>548</v>
      </c>
      <c r="D861" s="253" t="s">
        <v>549</v>
      </c>
      <c r="E861" s="253" t="s">
        <v>550</v>
      </c>
      <c r="F861" s="271" t="s">
        <v>551</v>
      </c>
      <c r="G861" s="271" t="s">
        <v>552</v>
      </c>
    </row>
    <row r="862" spans="1:7" s="238" customFormat="1" ht="30">
      <c r="A862" s="259" t="s">
        <v>1005</v>
      </c>
      <c r="B862" s="258" t="s">
        <v>51</v>
      </c>
      <c r="C862" s="254" t="s">
        <v>306</v>
      </c>
      <c r="D862" s="254" t="s">
        <v>310</v>
      </c>
      <c r="E862" s="256">
        <v>1</v>
      </c>
      <c r="F862" s="272">
        <v>32.4</v>
      </c>
      <c r="G862" s="272">
        <f>ROUND(E862*F862,2)</f>
        <v>32.4</v>
      </c>
    </row>
    <row r="863" spans="1:7" s="238" customFormat="1" ht="45">
      <c r="A863" s="259" t="s">
        <v>1004</v>
      </c>
      <c r="B863" s="258" t="s">
        <v>1003</v>
      </c>
      <c r="C863" s="254" t="s">
        <v>306</v>
      </c>
      <c r="D863" s="254" t="s">
        <v>310</v>
      </c>
      <c r="E863" s="256">
        <v>4</v>
      </c>
      <c r="F863" s="272">
        <v>1.1</v>
      </c>
      <c r="G863" s="272">
        <f>ROUND(E863*F863,2)</f>
        <v>4.4</v>
      </c>
    </row>
    <row r="864" spans="1:7" s="238" customFormat="1" ht="15.75">
      <c r="A864" s="257"/>
      <c r="B864" s="257"/>
      <c r="C864" s="257"/>
      <c r="D864" s="257"/>
      <c r="E864" s="380" t="s">
        <v>567</v>
      </c>
      <c r="F864" s="381"/>
      <c r="G864" s="273">
        <f>SUM(G862:G863)</f>
        <v>36.8</v>
      </c>
    </row>
    <row r="865" spans="1:7" s="238" customFormat="1" ht="15.75">
      <c r="A865" s="376" t="s">
        <v>593</v>
      </c>
      <c r="B865" s="377"/>
      <c r="C865" s="253" t="s">
        <v>548</v>
      </c>
      <c r="D865" s="253" t="s">
        <v>549</v>
      </c>
      <c r="E865" s="253" t="s">
        <v>550</v>
      </c>
      <c r="F865" s="271" t="s">
        <v>551</v>
      </c>
      <c r="G865" s="271" t="s">
        <v>552</v>
      </c>
    </row>
    <row r="866" spans="1:7" s="238" customFormat="1" ht="30">
      <c r="A866" s="254" t="s">
        <v>868</v>
      </c>
      <c r="B866" s="258" t="s">
        <v>1006</v>
      </c>
      <c r="C866" s="254" t="s">
        <v>306</v>
      </c>
      <c r="D866" s="254" t="s">
        <v>555</v>
      </c>
      <c r="E866" s="256">
        <v>0.2</v>
      </c>
      <c r="F866" s="272">
        <v>10.69</v>
      </c>
      <c r="G866" s="272">
        <f>ROUND(E866*F866,2)</f>
        <v>2.14</v>
      </c>
    </row>
    <row r="867" spans="1:7" s="238" customFormat="1" ht="30">
      <c r="A867" s="254" t="s">
        <v>609</v>
      </c>
      <c r="B867" s="255" t="s">
        <v>610</v>
      </c>
      <c r="C867" s="254" t="s">
        <v>306</v>
      </c>
      <c r="D867" s="254" t="s">
        <v>555</v>
      </c>
      <c r="E867" s="256">
        <v>0.1</v>
      </c>
      <c r="F867" s="272">
        <v>8.87</v>
      </c>
      <c r="G867" s="272">
        <f>ROUND(E867*F867,2)</f>
        <v>0.89</v>
      </c>
    </row>
    <row r="868" spans="1:7" s="238" customFormat="1" ht="15.75">
      <c r="A868" s="260"/>
      <c r="B868" s="261"/>
      <c r="C868" s="260"/>
      <c r="D868" s="260"/>
      <c r="E868" s="395" t="s">
        <v>1007</v>
      </c>
      <c r="F868" s="381"/>
      <c r="G868" s="273">
        <f>SUM(G866:G867)</f>
        <v>3.03</v>
      </c>
    </row>
    <row r="869" spans="1:7" s="238" customFormat="1" ht="15.75">
      <c r="A869" s="257"/>
      <c r="B869" s="257"/>
      <c r="C869" s="257"/>
      <c r="D869" s="257"/>
      <c r="E869" s="378" t="s">
        <v>568</v>
      </c>
      <c r="F869" s="379"/>
      <c r="G869" s="274">
        <f>SUM(G868,G864)</f>
        <v>39.83</v>
      </c>
    </row>
    <row r="870" spans="1:7" s="238" customFormat="1" ht="15.75">
      <c r="A870" s="257"/>
      <c r="B870" s="257"/>
      <c r="C870" s="257"/>
      <c r="D870" s="257"/>
      <c r="E870" s="378" t="s">
        <v>569</v>
      </c>
      <c r="F870" s="379"/>
      <c r="G870" s="274">
        <v>2.7</v>
      </c>
    </row>
    <row r="871" spans="1:7" s="238" customFormat="1" ht="15.75">
      <c r="A871" s="257"/>
      <c r="B871" s="257"/>
      <c r="C871" s="257"/>
      <c r="D871" s="257"/>
      <c r="E871" s="378" t="s">
        <v>570</v>
      </c>
      <c r="F871" s="379"/>
      <c r="G871" s="274">
        <f>SUM(G869:G870)</f>
        <v>42.53</v>
      </c>
    </row>
    <row r="872" spans="1:7" s="238" customFormat="1" ht="15.75">
      <c r="A872" s="257"/>
      <c r="B872" s="257"/>
      <c r="C872" s="257"/>
      <c r="D872" s="257"/>
      <c r="E872" s="378" t="s">
        <v>571</v>
      </c>
      <c r="F872" s="379"/>
      <c r="G872" s="274">
        <v>12.33</v>
      </c>
    </row>
    <row r="873" spans="1:7" s="238" customFormat="1" ht="15.75">
      <c r="A873" s="257"/>
      <c r="B873" s="257"/>
      <c r="C873" s="257"/>
      <c r="D873" s="257"/>
      <c r="E873" s="378" t="s">
        <v>572</v>
      </c>
      <c r="F873" s="379"/>
      <c r="G873" s="274">
        <v>54.86</v>
      </c>
    </row>
    <row r="874" spans="1:7" s="238" customFormat="1" ht="15">
      <c r="A874" s="257"/>
      <c r="B874" s="257"/>
      <c r="C874" s="387" t="s">
        <v>273</v>
      </c>
      <c r="D874" s="388"/>
      <c r="E874" s="257"/>
      <c r="F874" s="275"/>
      <c r="G874" s="275"/>
    </row>
    <row r="875" spans="1:7" s="238" customFormat="1" ht="15.75">
      <c r="A875" s="382" t="s">
        <v>963</v>
      </c>
      <c r="B875" s="383"/>
      <c r="C875" s="383"/>
      <c r="D875" s="383"/>
      <c r="E875" s="383"/>
      <c r="F875" s="383"/>
      <c r="G875" s="383"/>
    </row>
    <row r="876" spans="1:7" s="238" customFormat="1" ht="15">
      <c r="A876" s="389"/>
      <c r="B876" s="389"/>
      <c r="C876" s="389"/>
      <c r="D876" s="389"/>
      <c r="E876" s="389"/>
      <c r="F876" s="389"/>
      <c r="G876" s="389"/>
    </row>
    <row r="877" spans="1:7" s="238" customFormat="1" ht="15.75">
      <c r="A877" s="376" t="s">
        <v>547</v>
      </c>
      <c r="B877" s="377"/>
      <c r="C877" s="253" t="s">
        <v>548</v>
      </c>
      <c r="D877" s="253" t="s">
        <v>549</v>
      </c>
      <c r="E877" s="253" t="s">
        <v>550</v>
      </c>
      <c r="F877" s="271" t="s">
        <v>551</v>
      </c>
      <c r="G877" s="271" t="s">
        <v>552</v>
      </c>
    </row>
    <row r="878" spans="1:7" s="238" customFormat="1" ht="30">
      <c r="A878" s="254" t="s">
        <v>553</v>
      </c>
      <c r="B878" s="255" t="s">
        <v>554</v>
      </c>
      <c r="C878" s="254" t="s">
        <v>316</v>
      </c>
      <c r="D878" s="254" t="s">
        <v>555</v>
      </c>
      <c r="E878" s="256">
        <v>0.2</v>
      </c>
      <c r="F878" s="272">
        <v>7.03</v>
      </c>
      <c r="G878" s="272">
        <v>1.41</v>
      </c>
    </row>
    <row r="879" spans="1:7" s="238" customFormat="1" ht="15.75">
      <c r="A879" s="257"/>
      <c r="B879" s="257"/>
      <c r="C879" s="257"/>
      <c r="D879" s="257"/>
      <c r="E879" s="380" t="s">
        <v>558</v>
      </c>
      <c r="F879" s="381"/>
      <c r="G879" s="273">
        <v>1.41</v>
      </c>
    </row>
    <row r="880" spans="1:7" s="238" customFormat="1" ht="15.75">
      <c r="A880" s="376" t="s">
        <v>559</v>
      </c>
      <c r="B880" s="377"/>
      <c r="C880" s="253" t="s">
        <v>548</v>
      </c>
      <c r="D880" s="253" t="s">
        <v>549</v>
      </c>
      <c r="E880" s="253" t="s">
        <v>550</v>
      </c>
      <c r="F880" s="271" t="s">
        <v>551</v>
      </c>
      <c r="G880" s="271" t="s">
        <v>552</v>
      </c>
    </row>
    <row r="881" spans="1:7" s="238" customFormat="1" ht="15">
      <c r="A881" s="254" t="s">
        <v>964</v>
      </c>
      <c r="B881" s="255" t="s">
        <v>965</v>
      </c>
      <c r="C881" s="254" t="s">
        <v>316</v>
      </c>
      <c r="D881" s="254" t="s">
        <v>608</v>
      </c>
      <c r="E881" s="256">
        <v>0.14</v>
      </c>
      <c r="F881" s="272">
        <v>26.11</v>
      </c>
      <c r="G881" s="272">
        <v>3.66</v>
      </c>
    </row>
    <row r="882" spans="1:7" s="238" customFormat="1" ht="15.75">
      <c r="A882" s="257"/>
      <c r="B882" s="257"/>
      <c r="C882" s="257"/>
      <c r="D882" s="257"/>
      <c r="E882" s="380" t="s">
        <v>567</v>
      </c>
      <c r="F882" s="381"/>
      <c r="G882" s="273">
        <v>3.66</v>
      </c>
    </row>
    <row r="883" spans="1:7" s="238" customFormat="1" ht="15.75">
      <c r="A883" s="257"/>
      <c r="B883" s="257"/>
      <c r="C883" s="257"/>
      <c r="D883" s="257"/>
      <c r="E883" s="378" t="s">
        <v>568</v>
      </c>
      <c r="F883" s="379"/>
      <c r="G883" s="274">
        <v>5.07</v>
      </c>
    </row>
    <row r="884" spans="1:7" s="238" customFormat="1" ht="15.75">
      <c r="A884" s="257"/>
      <c r="B884" s="257"/>
      <c r="C884" s="257"/>
      <c r="D884" s="257"/>
      <c r="E884" s="378" t="s">
        <v>569</v>
      </c>
      <c r="F884" s="379"/>
      <c r="G884" s="274">
        <v>1.25</v>
      </c>
    </row>
    <row r="885" spans="1:7" s="238" customFormat="1" ht="15.75">
      <c r="A885" s="257"/>
      <c r="B885" s="257"/>
      <c r="C885" s="257"/>
      <c r="D885" s="257"/>
      <c r="E885" s="378" t="s">
        <v>570</v>
      </c>
      <c r="F885" s="379"/>
      <c r="G885" s="274">
        <v>6.32</v>
      </c>
    </row>
    <row r="886" spans="1:7" s="238" customFormat="1" ht="15.75">
      <c r="A886" s="257"/>
      <c r="B886" s="257"/>
      <c r="C886" s="257"/>
      <c r="D886" s="257"/>
      <c r="E886" s="378" t="s">
        <v>571</v>
      </c>
      <c r="F886" s="379"/>
      <c r="G886" s="274">
        <v>1.83</v>
      </c>
    </row>
    <row r="887" spans="1:7" s="238" customFormat="1" ht="15.75">
      <c r="A887" s="257"/>
      <c r="B887" s="257"/>
      <c r="C887" s="257"/>
      <c r="D887" s="257"/>
      <c r="E887" s="378" t="s">
        <v>572</v>
      </c>
      <c r="F887" s="379"/>
      <c r="G887" s="274">
        <v>8.15</v>
      </c>
    </row>
    <row r="888" spans="1:7" s="238" customFormat="1" ht="15">
      <c r="A888" s="257"/>
      <c r="B888" s="257"/>
      <c r="C888" s="387" t="s">
        <v>273</v>
      </c>
      <c r="D888" s="388"/>
      <c r="E888" s="257"/>
      <c r="F888" s="275"/>
      <c r="G888" s="275"/>
    </row>
    <row r="889" spans="1:7" s="238" customFormat="1" ht="15.75">
      <c r="A889" s="382" t="s">
        <v>966</v>
      </c>
      <c r="B889" s="383"/>
      <c r="C889" s="383"/>
      <c r="D889" s="383"/>
      <c r="E889" s="383"/>
      <c r="F889" s="383"/>
      <c r="G889" s="383"/>
    </row>
    <row r="890" spans="1:7" s="238" customFormat="1" ht="15.75">
      <c r="A890" s="376" t="s">
        <v>559</v>
      </c>
      <c r="B890" s="377"/>
      <c r="C890" s="253" t="s">
        <v>548</v>
      </c>
      <c r="D890" s="253" t="s">
        <v>549</v>
      </c>
      <c r="E890" s="253" t="s">
        <v>550</v>
      </c>
      <c r="F890" s="271" t="s">
        <v>551</v>
      </c>
      <c r="G890" s="271" t="s">
        <v>552</v>
      </c>
    </row>
    <row r="891" spans="1:7" s="238" customFormat="1" ht="45">
      <c r="A891" s="254" t="s">
        <v>967</v>
      </c>
      <c r="B891" s="255" t="s">
        <v>968</v>
      </c>
      <c r="C891" s="254" t="s">
        <v>306</v>
      </c>
      <c r="D891" s="254" t="s">
        <v>319</v>
      </c>
      <c r="E891" s="256">
        <v>1</v>
      </c>
      <c r="F891" s="272">
        <v>14.52</v>
      </c>
      <c r="G891" s="272">
        <v>14.52</v>
      </c>
    </row>
    <row r="892" spans="1:7" s="238" customFormat="1" ht="15.75">
      <c r="A892" s="257"/>
      <c r="B892" s="257"/>
      <c r="C892" s="257"/>
      <c r="D892" s="257"/>
      <c r="E892" s="380" t="s">
        <v>567</v>
      </c>
      <c r="F892" s="381"/>
      <c r="G892" s="273">
        <v>14.52</v>
      </c>
    </row>
    <row r="893" spans="1:7" s="238" customFormat="1" ht="15.75">
      <c r="A893" s="376" t="s">
        <v>593</v>
      </c>
      <c r="B893" s="377"/>
      <c r="C893" s="253" t="s">
        <v>548</v>
      </c>
      <c r="D893" s="253" t="s">
        <v>549</v>
      </c>
      <c r="E893" s="253" t="s">
        <v>550</v>
      </c>
      <c r="F893" s="271" t="s">
        <v>551</v>
      </c>
      <c r="G893" s="271" t="s">
        <v>552</v>
      </c>
    </row>
    <row r="894" spans="1:7" s="238" customFormat="1" ht="30">
      <c r="A894" s="254" t="s">
        <v>969</v>
      </c>
      <c r="B894" s="255" t="s">
        <v>970</v>
      </c>
      <c r="C894" s="254" t="s">
        <v>306</v>
      </c>
      <c r="D894" s="254" t="s">
        <v>555</v>
      </c>
      <c r="E894" s="256">
        <v>0.2</v>
      </c>
      <c r="F894" s="272">
        <v>10.67</v>
      </c>
      <c r="G894" s="272">
        <v>2.13</v>
      </c>
    </row>
    <row r="895" spans="1:7" s="238" customFormat="1" ht="30">
      <c r="A895" s="254" t="s">
        <v>609</v>
      </c>
      <c r="B895" s="255" t="s">
        <v>610</v>
      </c>
      <c r="C895" s="254" t="s">
        <v>306</v>
      </c>
      <c r="D895" s="254" t="s">
        <v>555</v>
      </c>
      <c r="E895" s="256">
        <v>0.2</v>
      </c>
      <c r="F895" s="272">
        <v>8.87</v>
      </c>
      <c r="G895" s="272">
        <v>1.77</v>
      </c>
    </row>
    <row r="896" spans="1:7" s="238" customFormat="1" ht="15.75">
      <c r="A896" s="257"/>
      <c r="B896" s="257"/>
      <c r="C896" s="257"/>
      <c r="D896" s="257"/>
      <c r="E896" s="380" t="s">
        <v>602</v>
      </c>
      <c r="F896" s="381"/>
      <c r="G896" s="273">
        <v>3.9</v>
      </c>
    </row>
    <row r="897" spans="1:7" s="238" customFormat="1" ht="15.75">
      <c r="A897" s="257"/>
      <c r="B897" s="257"/>
      <c r="C897" s="257"/>
      <c r="D897" s="257"/>
      <c r="E897" s="378" t="s">
        <v>568</v>
      </c>
      <c r="F897" s="379"/>
      <c r="G897" s="274">
        <v>18.42</v>
      </c>
    </row>
    <row r="898" spans="1:7" s="238" customFormat="1" ht="15.75">
      <c r="A898" s="257"/>
      <c r="B898" s="257"/>
      <c r="C898" s="257"/>
      <c r="D898" s="257"/>
      <c r="E898" s="378" t="s">
        <v>569</v>
      </c>
      <c r="F898" s="379"/>
      <c r="G898" s="274">
        <v>2.03</v>
      </c>
    </row>
    <row r="899" spans="1:7" s="238" customFormat="1" ht="15.75">
      <c r="A899" s="257"/>
      <c r="B899" s="257"/>
      <c r="C899" s="257"/>
      <c r="D899" s="257"/>
      <c r="E899" s="378" t="s">
        <v>570</v>
      </c>
      <c r="F899" s="379"/>
      <c r="G899" s="274">
        <v>20.45</v>
      </c>
    </row>
    <row r="900" spans="1:7" s="238" customFormat="1" ht="15.75">
      <c r="A900" s="257"/>
      <c r="B900" s="257"/>
      <c r="C900" s="257"/>
      <c r="D900" s="257"/>
      <c r="E900" s="378" t="s">
        <v>571</v>
      </c>
      <c r="F900" s="379"/>
      <c r="G900" s="274">
        <v>5.93</v>
      </c>
    </row>
    <row r="901" spans="1:7" s="238" customFormat="1" ht="15.75">
      <c r="A901" s="257"/>
      <c r="B901" s="257"/>
      <c r="C901" s="257"/>
      <c r="D901" s="257"/>
      <c r="E901" s="378" t="s">
        <v>572</v>
      </c>
      <c r="F901" s="379"/>
      <c r="G901" s="274">
        <v>26.38</v>
      </c>
    </row>
    <row r="902" spans="1:7" s="238" customFormat="1" ht="15">
      <c r="A902" s="257"/>
      <c r="B902" s="257"/>
      <c r="C902" s="387" t="s">
        <v>273</v>
      </c>
      <c r="D902" s="388"/>
      <c r="E902" s="257"/>
      <c r="F902" s="275"/>
      <c r="G902" s="275"/>
    </row>
    <row r="903" spans="1:7" s="238" customFormat="1" ht="15.75">
      <c r="A903" s="382" t="s">
        <v>971</v>
      </c>
      <c r="B903" s="383"/>
      <c r="C903" s="383"/>
      <c r="D903" s="383"/>
      <c r="E903" s="383"/>
      <c r="F903" s="383"/>
      <c r="G903" s="383"/>
    </row>
    <row r="904" spans="1:7" s="238" customFormat="1" ht="15.75">
      <c r="A904" s="376" t="s">
        <v>547</v>
      </c>
      <c r="B904" s="377"/>
      <c r="C904" s="253" t="s">
        <v>548</v>
      </c>
      <c r="D904" s="253" t="s">
        <v>549</v>
      </c>
      <c r="E904" s="253" t="s">
        <v>550</v>
      </c>
      <c r="F904" s="271" t="s">
        <v>551</v>
      </c>
      <c r="G904" s="271" t="s">
        <v>552</v>
      </c>
    </row>
    <row r="905" spans="1:7" s="238" customFormat="1" ht="30">
      <c r="A905" s="254" t="s">
        <v>553</v>
      </c>
      <c r="B905" s="255" t="s">
        <v>554</v>
      </c>
      <c r="C905" s="254" t="s">
        <v>316</v>
      </c>
      <c r="D905" s="254" t="s">
        <v>555</v>
      </c>
      <c r="E905" s="256">
        <v>0.2</v>
      </c>
      <c r="F905" s="272">
        <v>7.03</v>
      </c>
      <c r="G905" s="272">
        <v>1.41</v>
      </c>
    </row>
    <row r="906" spans="1:7" s="238" customFormat="1" ht="30">
      <c r="A906" s="254" t="s">
        <v>640</v>
      </c>
      <c r="B906" s="255" t="s">
        <v>641</v>
      </c>
      <c r="C906" s="254" t="s">
        <v>316</v>
      </c>
      <c r="D906" s="254" t="s">
        <v>555</v>
      </c>
      <c r="E906" s="256">
        <v>0.2</v>
      </c>
      <c r="F906" s="272">
        <v>8.85</v>
      </c>
      <c r="G906" s="272">
        <v>1.77</v>
      </c>
    </row>
    <row r="907" spans="1:7" s="238" customFormat="1" ht="15.75">
      <c r="A907" s="257"/>
      <c r="B907" s="257"/>
      <c r="C907" s="257"/>
      <c r="D907" s="257"/>
      <c r="E907" s="380" t="s">
        <v>558</v>
      </c>
      <c r="F907" s="381"/>
      <c r="G907" s="273">
        <v>3.18</v>
      </c>
    </row>
    <row r="908" spans="1:7" s="238" customFormat="1" ht="15.75">
      <c r="A908" s="376" t="s">
        <v>559</v>
      </c>
      <c r="B908" s="377"/>
      <c r="C908" s="253" t="s">
        <v>548</v>
      </c>
      <c r="D908" s="253" t="s">
        <v>549</v>
      </c>
      <c r="E908" s="253" t="s">
        <v>550</v>
      </c>
      <c r="F908" s="271" t="s">
        <v>551</v>
      </c>
      <c r="G908" s="271" t="s">
        <v>552</v>
      </c>
    </row>
    <row r="909" spans="1:7" s="238" customFormat="1" ht="15">
      <c r="A909" s="254" t="s">
        <v>972</v>
      </c>
      <c r="B909" s="255" t="s">
        <v>973</v>
      </c>
      <c r="C909" s="254" t="s">
        <v>316</v>
      </c>
      <c r="D909" s="254" t="s">
        <v>310</v>
      </c>
      <c r="E909" s="256">
        <v>1</v>
      </c>
      <c r="F909" s="272">
        <v>46.37</v>
      </c>
      <c r="G909" s="272">
        <v>46.37</v>
      </c>
    </row>
    <row r="910" spans="1:7" s="238" customFormat="1" ht="15.75">
      <c r="A910" s="257"/>
      <c r="B910" s="257"/>
      <c r="C910" s="257"/>
      <c r="D910" s="257"/>
      <c r="E910" s="380" t="s">
        <v>567</v>
      </c>
      <c r="F910" s="381"/>
      <c r="G910" s="273">
        <v>46.37</v>
      </c>
    </row>
    <row r="911" spans="1:7" s="238" customFormat="1" ht="15.75">
      <c r="A911" s="257"/>
      <c r="B911" s="257"/>
      <c r="C911" s="257"/>
      <c r="D911" s="257"/>
      <c r="E911" s="378" t="s">
        <v>568</v>
      </c>
      <c r="F911" s="379"/>
      <c r="G911" s="274">
        <v>49.55</v>
      </c>
    </row>
    <row r="912" spans="1:7" s="238" customFormat="1" ht="15.75">
      <c r="A912" s="257"/>
      <c r="B912" s="257"/>
      <c r="C912" s="257"/>
      <c r="D912" s="257"/>
      <c r="E912" s="378" t="s">
        <v>569</v>
      </c>
      <c r="F912" s="379"/>
      <c r="G912" s="274">
        <v>2.83</v>
      </c>
    </row>
    <row r="913" spans="1:7" s="238" customFormat="1" ht="15.75">
      <c r="A913" s="257"/>
      <c r="B913" s="257"/>
      <c r="C913" s="257"/>
      <c r="D913" s="257"/>
      <c r="E913" s="378" t="s">
        <v>570</v>
      </c>
      <c r="F913" s="379"/>
      <c r="G913" s="274">
        <v>52.38</v>
      </c>
    </row>
    <row r="914" spans="1:7" s="238" customFormat="1" ht="15.75">
      <c r="A914" s="257"/>
      <c r="B914" s="257"/>
      <c r="C914" s="257"/>
      <c r="D914" s="257"/>
      <c r="E914" s="378" t="s">
        <v>571</v>
      </c>
      <c r="F914" s="379"/>
      <c r="G914" s="274">
        <v>15.19</v>
      </c>
    </row>
    <row r="915" spans="1:7" s="238" customFormat="1" ht="15.75">
      <c r="A915" s="257"/>
      <c r="B915" s="257"/>
      <c r="C915" s="257"/>
      <c r="D915" s="257"/>
      <c r="E915" s="378" t="s">
        <v>572</v>
      </c>
      <c r="F915" s="379"/>
      <c r="G915" s="274">
        <v>67.57</v>
      </c>
    </row>
    <row r="916" spans="1:7" s="238" customFormat="1" ht="15">
      <c r="A916" s="257"/>
      <c r="B916" s="257"/>
      <c r="C916" s="387" t="s">
        <v>273</v>
      </c>
      <c r="D916" s="388"/>
      <c r="E916" s="257"/>
      <c r="F916" s="275"/>
      <c r="G916" s="275"/>
    </row>
    <row r="917" spans="1:7" s="238" customFormat="1" ht="15.75">
      <c r="A917" s="382" t="s">
        <v>974</v>
      </c>
      <c r="B917" s="383"/>
      <c r="C917" s="383"/>
      <c r="D917" s="383"/>
      <c r="E917" s="383"/>
      <c r="F917" s="383"/>
      <c r="G917" s="383"/>
    </row>
    <row r="918" spans="1:7" s="238" customFormat="1" ht="15.75">
      <c r="A918" s="376" t="s">
        <v>547</v>
      </c>
      <c r="B918" s="377"/>
      <c r="C918" s="253" t="s">
        <v>548</v>
      </c>
      <c r="D918" s="253" t="s">
        <v>549</v>
      </c>
      <c r="E918" s="253" t="s">
        <v>550</v>
      </c>
      <c r="F918" s="271" t="s">
        <v>551</v>
      </c>
      <c r="G918" s="271" t="s">
        <v>552</v>
      </c>
    </row>
    <row r="919" spans="1:7" s="238" customFormat="1" ht="30">
      <c r="A919" s="254" t="s">
        <v>640</v>
      </c>
      <c r="B919" s="255" t="s">
        <v>641</v>
      </c>
      <c r="C919" s="254" t="s">
        <v>316</v>
      </c>
      <c r="D919" s="254" t="s">
        <v>555</v>
      </c>
      <c r="E919" s="256">
        <v>0.5</v>
      </c>
      <c r="F919" s="272">
        <v>8.85</v>
      </c>
      <c r="G919" s="272">
        <v>4.42</v>
      </c>
    </row>
    <row r="920" spans="1:7" s="238" customFormat="1" ht="30">
      <c r="A920" s="254" t="s">
        <v>553</v>
      </c>
      <c r="B920" s="255" t="s">
        <v>554</v>
      </c>
      <c r="C920" s="254" t="s">
        <v>316</v>
      </c>
      <c r="D920" s="254" t="s">
        <v>555</v>
      </c>
      <c r="E920" s="256">
        <v>0.5</v>
      </c>
      <c r="F920" s="272">
        <v>7.03</v>
      </c>
      <c r="G920" s="272">
        <v>3.51</v>
      </c>
    </row>
    <row r="921" spans="1:7" s="238" customFormat="1" ht="15.75">
      <c r="A921" s="257"/>
      <c r="B921" s="257"/>
      <c r="C921" s="257"/>
      <c r="D921" s="257"/>
      <c r="E921" s="380" t="s">
        <v>558</v>
      </c>
      <c r="F921" s="381"/>
      <c r="G921" s="273">
        <v>7.93</v>
      </c>
    </row>
    <row r="922" spans="1:7" s="238" customFormat="1" ht="15.75">
      <c r="A922" s="376" t="s">
        <v>559</v>
      </c>
      <c r="B922" s="377"/>
      <c r="C922" s="253" t="s">
        <v>548</v>
      </c>
      <c r="D922" s="253" t="s">
        <v>549</v>
      </c>
      <c r="E922" s="253" t="s">
        <v>550</v>
      </c>
      <c r="F922" s="271" t="s">
        <v>551</v>
      </c>
      <c r="G922" s="271" t="s">
        <v>552</v>
      </c>
    </row>
    <row r="923" spans="1:7" s="238" customFormat="1" ht="15">
      <c r="A923" s="254" t="s">
        <v>975</v>
      </c>
      <c r="B923" s="255" t="s">
        <v>976</v>
      </c>
      <c r="C923" s="254" t="s">
        <v>316</v>
      </c>
      <c r="D923" s="254" t="s">
        <v>310</v>
      </c>
      <c r="E923" s="256">
        <v>1</v>
      </c>
      <c r="F923" s="272">
        <v>226</v>
      </c>
      <c r="G923" s="272">
        <v>226</v>
      </c>
    </row>
    <row r="924" spans="1:7" s="238" customFormat="1" ht="15.75">
      <c r="A924" s="257"/>
      <c r="B924" s="257"/>
      <c r="C924" s="257"/>
      <c r="D924" s="257"/>
      <c r="E924" s="380" t="s">
        <v>567</v>
      </c>
      <c r="F924" s="381"/>
      <c r="G924" s="273">
        <v>226</v>
      </c>
    </row>
    <row r="925" spans="1:7" s="238" customFormat="1" ht="15.75">
      <c r="A925" s="257"/>
      <c r="B925" s="257"/>
      <c r="C925" s="257"/>
      <c r="D925" s="257"/>
      <c r="E925" s="378" t="s">
        <v>568</v>
      </c>
      <c r="F925" s="379"/>
      <c r="G925" s="274">
        <v>233.93</v>
      </c>
    </row>
    <row r="926" spans="1:7" s="238" customFormat="1" ht="15.75">
      <c r="A926" s="257"/>
      <c r="B926" s="257"/>
      <c r="C926" s="257"/>
      <c r="D926" s="257"/>
      <c r="E926" s="378" t="s">
        <v>569</v>
      </c>
      <c r="F926" s="379"/>
      <c r="G926" s="274">
        <v>7.11</v>
      </c>
    </row>
    <row r="927" spans="1:7" s="238" customFormat="1" ht="15.75">
      <c r="A927" s="257"/>
      <c r="B927" s="257"/>
      <c r="C927" s="257"/>
      <c r="D927" s="257"/>
      <c r="E927" s="378" t="s">
        <v>570</v>
      </c>
      <c r="F927" s="379"/>
      <c r="G927" s="274">
        <v>241.04</v>
      </c>
    </row>
    <row r="928" spans="1:7" s="238" customFormat="1" ht="15.75">
      <c r="A928" s="257"/>
      <c r="B928" s="257"/>
      <c r="C928" s="257"/>
      <c r="D928" s="257"/>
      <c r="E928" s="378" t="s">
        <v>571</v>
      </c>
      <c r="F928" s="379"/>
      <c r="G928" s="274">
        <v>69.9</v>
      </c>
    </row>
    <row r="929" spans="1:7" s="238" customFormat="1" ht="15.75">
      <c r="A929" s="257"/>
      <c r="B929" s="257"/>
      <c r="C929" s="257"/>
      <c r="D929" s="257"/>
      <c r="E929" s="378" t="s">
        <v>572</v>
      </c>
      <c r="F929" s="379"/>
      <c r="G929" s="274">
        <v>310.94</v>
      </c>
    </row>
    <row r="930" spans="1:7" s="238" customFormat="1" ht="15">
      <c r="A930" s="257"/>
      <c r="B930" s="257"/>
      <c r="C930" s="387" t="s">
        <v>273</v>
      </c>
      <c r="D930" s="388"/>
      <c r="E930" s="257"/>
      <c r="F930" s="275"/>
      <c r="G930" s="275"/>
    </row>
    <row r="931" spans="1:7" s="238" customFormat="1" ht="15.75">
      <c r="A931" s="382" t="s">
        <v>977</v>
      </c>
      <c r="B931" s="383"/>
      <c r="C931" s="383"/>
      <c r="D931" s="383"/>
      <c r="E931" s="383"/>
      <c r="F931" s="383"/>
      <c r="G931" s="383"/>
    </row>
    <row r="932" spans="1:7" s="238" customFormat="1" ht="15.75">
      <c r="A932" s="376" t="s">
        <v>547</v>
      </c>
      <c r="B932" s="377"/>
      <c r="C932" s="253" t="s">
        <v>548</v>
      </c>
      <c r="D932" s="253" t="s">
        <v>549</v>
      </c>
      <c r="E932" s="253" t="s">
        <v>550</v>
      </c>
      <c r="F932" s="271" t="s">
        <v>551</v>
      </c>
      <c r="G932" s="271" t="s">
        <v>552</v>
      </c>
    </row>
    <row r="933" spans="1:7" s="238" customFormat="1" ht="30">
      <c r="A933" s="254" t="s">
        <v>640</v>
      </c>
      <c r="B933" s="255" t="s">
        <v>641</v>
      </c>
      <c r="C933" s="254" t="s">
        <v>316</v>
      </c>
      <c r="D933" s="254" t="s">
        <v>555</v>
      </c>
      <c r="E933" s="256">
        <v>0.2</v>
      </c>
      <c r="F933" s="272">
        <v>8.85</v>
      </c>
      <c r="G933" s="272">
        <v>1.77</v>
      </c>
    </row>
    <row r="934" spans="1:7" s="238" customFormat="1" ht="30">
      <c r="A934" s="254" t="s">
        <v>553</v>
      </c>
      <c r="B934" s="255" t="s">
        <v>554</v>
      </c>
      <c r="C934" s="254" t="s">
        <v>316</v>
      </c>
      <c r="D934" s="254" t="s">
        <v>555</v>
      </c>
      <c r="E934" s="256">
        <v>0.2</v>
      </c>
      <c r="F934" s="272">
        <v>7.03</v>
      </c>
      <c r="G934" s="272">
        <v>1.41</v>
      </c>
    </row>
    <row r="935" spans="1:7" s="238" customFormat="1" ht="15.75">
      <c r="A935" s="257"/>
      <c r="B935" s="257"/>
      <c r="C935" s="257"/>
      <c r="D935" s="257"/>
      <c r="E935" s="380" t="s">
        <v>558</v>
      </c>
      <c r="F935" s="381"/>
      <c r="G935" s="273">
        <v>3.18</v>
      </c>
    </row>
    <row r="936" spans="1:7" s="238" customFormat="1" ht="15.75">
      <c r="A936" s="376" t="s">
        <v>559</v>
      </c>
      <c r="B936" s="377"/>
      <c r="C936" s="253" t="s">
        <v>548</v>
      </c>
      <c r="D936" s="253" t="s">
        <v>549</v>
      </c>
      <c r="E936" s="253" t="s">
        <v>550</v>
      </c>
      <c r="F936" s="271" t="s">
        <v>551</v>
      </c>
      <c r="G936" s="271" t="s">
        <v>552</v>
      </c>
    </row>
    <row r="937" spans="1:7" s="238" customFormat="1" ht="15">
      <c r="A937" s="254" t="s">
        <v>978</v>
      </c>
      <c r="B937" s="255" t="s">
        <v>979</v>
      </c>
      <c r="C937" s="254" t="s">
        <v>316</v>
      </c>
      <c r="D937" s="254" t="s">
        <v>355</v>
      </c>
      <c r="E937" s="256">
        <v>1</v>
      </c>
      <c r="F937" s="272">
        <v>207.69</v>
      </c>
      <c r="G937" s="272">
        <v>207.69</v>
      </c>
    </row>
    <row r="938" spans="1:7" s="238" customFormat="1" ht="15.75">
      <c r="A938" s="257"/>
      <c r="B938" s="257"/>
      <c r="C938" s="257"/>
      <c r="D938" s="257"/>
      <c r="E938" s="380" t="s">
        <v>567</v>
      </c>
      <c r="F938" s="381"/>
      <c r="G938" s="273">
        <v>207.69</v>
      </c>
    </row>
    <row r="939" spans="1:7" s="238" customFormat="1" ht="15.75">
      <c r="A939" s="376" t="s">
        <v>593</v>
      </c>
      <c r="B939" s="377"/>
      <c r="C939" s="253" t="s">
        <v>548</v>
      </c>
      <c r="D939" s="253" t="s">
        <v>549</v>
      </c>
      <c r="E939" s="253" t="s">
        <v>550</v>
      </c>
      <c r="F939" s="271" t="s">
        <v>551</v>
      </c>
      <c r="G939" s="271" t="s">
        <v>552</v>
      </c>
    </row>
    <row r="940" spans="1:7" s="238" customFormat="1" ht="15">
      <c r="A940" s="254" t="s">
        <v>980</v>
      </c>
      <c r="B940" s="255" t="s">
        <v>981</v>
      </c>
      <c r="C940" s="254" t="s">
        <v>316</v>
      </c>
      <c r="D940" s="254" t="s">
        <v>328</v>
      </c>
      <c r="E940" s="256">
        <v>0.008</v>
      </c>
      <c r="F940" s="272">
        <v>291.99</v>
      </c>
      <c r="G940" s="272">
        <v>2.34</v>
      </c>
    </row>
    <row r="941" spans="1:7" s="238" customFormat="1" ht="15.75">
      <c r="A941" s="257"/>
      <c r="B941" s="257"/>
      <c r="C941" s="257"/>
      <c r="D941" s="257"/>
      <c r="E941" s="380" t="s">
        <v>602</v>
      </c>
      <c r="F941" s="381"/>
      <c r="G941" s="273">
        <v>2.34</v>
      </c>
    </row>
    <row r="942" spans="1:7" s="238" customFormat="1" ht="15.75">
      <c r="A942" s="257"/>
      <c r="B942" s="257"/>
      <c r="C942" s="257"/>
      <c r="D942" s="257"/>
      <c r="E942" s="378" t="s">
        <v>568</v>
      </c>
      <c r="F942" s="379"/>
      <c r="G942" s="274">
        <v>213.21</v>
      </c>
    </row>
    <row r="943" spans="1:7" s="238" customFormat="1" ht="15.75">
      <c r="A943" s="257"/>
      <c r="B943" s="257"/>
      <c r="C943" s="257"/>
      <c r="D943" s="257"/>
      <c r="E943" s="378" t="s">
        <v>569</v>
      </c>
      <c r="F943" s="379"/>
      <c r="G943" s="274">
        <v>3.23</v>
      </c>
    </row>
    <row r="944" spans="1:7" s="238" customFormat="1" ht="15.75">
      <c r="A944" s="257"/>
      <c r="B944" s="257"/>
      <c r="C944" s="257"/>
      <c r="D944" s="257"/>
      <c r="E944" s="378" t="s">
        <v>570</v>
      </c>
      <c r="F944" s="379"/>
      <c r="G944" s="274">
        <v>216.44</v>
      </c>
    </row>
    <row r="945" spans="1:7" s="238" customFormat="1" ht="15.75">
      <c r="A945" s="257"/>
      <c r="B945" s="257"/>
      <c r="C945" s="257"/>
      <c r="D945" s="257"/>
      <c r="E945" s="378" t="s">
        <v>571</v>
      </c>
      <c r="F945" s="379"/>
      <c r="G945" s="274">
        <v>62.77</v>
      </c>
    </row>
    <row r="946" spans="1:7" s="238" customFormat="1" ht="15.75">
      <c r="A946" s="257"/>
      <c r="B946" s="257"/>
      <c r="C946" s="257"/>
      <c r="D946" s="257"/>
      <c r="E946" s="378" t="s">
        <v>572</v>
      </c>
      <c r="F946" s="379"/>
      <c r="G946" s="274">
        <v>279.21</v>
      </c>
    </row>
    <row r="947" spans="1:7" s="238" customFormat="1" ht="15">
      <c r="A947" s="257"/>
      <c r="B947" s="257"/>
      <c r="C947" s="387" t="s">
        <v>273</v>
      </c>
      <c r="D947" s="388"/>
      <c r="E947" s="257"/>
      <c r="F947" s="275"/>
      <c r="G947" s="275"/>
    </row>
    <row r="948" spans="1:7" s="238" customFormat="1" ht="15.75">
      <c r="A948" s="382" t="s">
        <v>982</v>
      </c>
      <c r="B948" s="383"/>
      <c r="C948" s="383"/>
      <c r="D948" s="383"/>
      <c r="E948" s="383"/>
      <c r="F948" s="383"/>
      <c r="G948" s="383"/>
    </row>
    <row r="949" spans="1:7" s="238" customFormat="1" ht="15.75">
      <c r="A949" s="376" t="s">
        <v>547</v>
      </c>
      <c r="B949" s="377"/>
      <c r="C949" s="253" t="s">
        <v>548</v>
      </c>
      <c r="D949" s="253" t="s">
        <v>549</v>
      </c>
      <c r="E949" s="253" t="s">
        <v>550</v>
      </c>
      <c r="F949" s="271" t="s">
        <v>551</v>
      </c>
      <c r="G949" s="271" t="s">
        <v>552</v>
      </c>
    </row>
    <row r="950" spans="1:7" s="238" customFormat="1" ht="30">
      <c r="A950" s="254" t="s">
        <v>553</v>
      </c>
      <c r="B950" s="255" t="s">
        <v>554</v>
      </c>
      <c r="C950" s="254" t="s">
        <v>316</v>
      </c>
      <c r="D950" s="254" t="s">
        <v>555</v>
      </c>
      <c r="E950" s="256">
        <v>0.4</v>
      </c>
      <c r="F950" s="272">
        <v>7.03</v>
      </c>
      <c r="G950" s="272">
        <v>2.81</v>
      </c>
    </row>
    <row r="951" spans="1:7" s="238" customFormat="1" ht="15.75">
      <c r="A951" s="257"/>
      <c r="B951" s="257"/>
      <c r="C951" s="257"/>
      <c r="D951" s="257"/>
      <c r="E951" s="380" t="s">
        <v>558</v>
      </c>
      <c r="F951" s="381"/>
      <c r="G951" s="273">
        <v>2.81</v>
      </c>
    </row>
    <row r="952" spans="1:7" s="238" customFormat="1" ht="15.75">
      <c r="A952" s="257"/>
      <c r="B952" s="257"/>
      <c r="C952" s="257"/>
      <c r="D952" s="257"/>
      <c r="E952" s="378" t="s">
        <v>568</v>
      </c>
      <c r="F952" s="379"/>
      <c r="G952" s="274">
        <v>2.81</v>
      </c>
    </row>
    <row r="953" spans="1:7" s="238" customFormat="1" ht="15.75">
      <c r="A953" s="257"/>
      <c r="B953" s="257"/>
      <c r="C953" s="257"/>
      <c r="D953" s="257"/>
      <c r="E953" s="378" t="s">
        <v>569</v>
      </c>
      <c r="F953" s="379"/>
      <c r="G953" s="274">
        <v>2.51</v>
      </c>
    </row>
    <row r="954" spans="1:7" s="238" customFormat="1" ht="15.75">
      <c r="A954" s="257"/>
      <c r="B954" s="257"/>
      <c r="C954" s="257"/>
      <c r="D954" s="257"/>
      <c r="E954" s="378" t="s">
        <v>570</v>
      </c>
      <c r="F954" s="379"/>
      <c r="G954" s="274">
        <v>5.32</v>
      </c>
    </row>
    <row r="955" spans="1:7" s="238" customFormat="1" ht="15.75">
      <c r="A955" s="257"/>
      <c r="B955" s="257"/>
      <c r="C955" s="257"/>
      <c r="D955" s="257"/>
      <c r="E955" s="378" t="s">
        <v>571</v>
      </c>
      <c r="F955" s="379"/>
      <c r="G955" s="274">
        <v>1.54</v>
      </c>
    </row>
    <row r="956" spans="1:7" s="238" customFormat="1" ht="15.75">
      <c r="A956" s="257"/>
      <c r="B956" s="257"/>
      <c r="C956" s="257"/>
      <c r="D956" s="257"/>
      <c r="E956" s="378" t="s">
        <v>572</v>
      </c>
      <c r="F956" s="379"/>
      <c r="G956" s="274">
        <v>6.86</v>
      </c>
    </row>
    <row r="957" spans="1:7" s="238" customFormat="1" ht="15">
      <c r="A957" s="257"/>
      <c r="B957" s="257"/>
      <c r="C957" s="387" t="s">
        <v>273</v>
      </c>
      <c r="D957" s="388"/>
      <c r="E957" s="257"/>
      <c r="F957" s="275"/>
      <c r="G957" s="275"/>
    </row>
    <row r="958" spans="1:7" s="238" customFormat="1" ht="15.75">
      <c r="A958" s="382" t="s">
        <v>983</v>
      </c>
      <c r="B958" s="383"/>
      <c r="C958" s="383"/>
      <c r="D958" s="383"/>
      <c r="E958" s="383"/>
      <c r="F958" s="383"/>
      <c r="G958" s="383"/>
    </row>
    <row r="959" spans="1:7" s="238" customFormat="1" ht="15.75">
      <c r="A959" s="376" t="s">
        <v>559</v>
      </c>
      <c r="B959" s="377"/>
      <c r="C959" s="253" t="s">
        <v>548</v>
      </c>
      <c r="D959" s="253" t="s">
        <v>549</v>
      </c>
      <c r="E959" s="253" t="s">
        <v>550</v>
      </c>
      <c r="F959" s="271" t="s">
        <v>551</v>
      </c>
      <c r="G959" s="271" t="s">
        <v>552</v>
      </c>
    </row>
    <row r="960" spans="1:7" s="238" customFormat="1" ht="15">
      <c r="A960" s="254" t="s">
        <v>984</v>
      </c>
      <c r="B960" s="255" t="s">
        <v>985</v>
      </c>
      <c r="C960" s="254" t="s">
        <v>316</v>
      </c>
      <c r="D960" s="254" t="s">
        <v>310</v>
      </c>
      <c r="E960" s="256">
        <v>3</v>
      </c>
      <c r="F960" s="272">
        <v>268.24</v>
      </c>
      <c r="G960" s="272">
        <v>804.72</v>
      </c>
    </row>
    <row r="961" spans="1:7" s="238" customFormat="1" ht="15.75">
      <c r="A961" s="257"/>
      <c r="B961" s="257"/>
      <c r="C961" s="257"/>
      <c r="D961" s="257"/>
      <c r="E961" s="380" t="s">
        <v>567</v>
      </c>
      <c r="F961" s="381"/>
      <c r="G961" s="273">
        <v>804.72</v>
      </c>
    </row>
    <row r="962" spans="1:7" s="238" customFormat="1" ht="15.75">
      <c r="A962" s="376" t="s">
        <v>593</v>
      </c>
      <c r="B962" s="377"/>
      <c r="C962" s="253" t="s">
        <v>548</v>
      </c>
      <c r="D962" s="253" t="s">
        <v>549</v>
      </c>
      <c r="E962" s="253" t="s">
        <v>550</v>
      </c>
      <c r="F962" s="271" t="s">
        <v>551</v>
      </c>
      <c r="G962" s="271" t="s">
        <v>552</v>
      </c>
    </row>
    <row r="963" spans="1:7" s="238" customFormat="1" ht="30">
      <c r="A963" s="254" t="s">
        <v>813</v>
      </c>
      <c r="B963" s="255" t="s">
        <v>814</v>
      </c>
      <c r="C963" s="254" t="s">
        <v>316</v>
      </c>
      <c r="D963" s="254" t="s">
        <v>328</v>
      </c>
      <c r="E963" s="256">
        <v>0.17</v>
      </c>
      <c r="F963" s="272">
        <v>79.48</v>
      </c>
      <c r="G963" s="272">
        <v>13.51</v>
      </c>
    </row>
    <row r="964" spans="1:7" s="238" customFormat="1" ht="15">
      <c r="A964" s="254" t="s">
        <v>326</v>
      </c>
      <c r="B964" s="255" t="s">
        <v>327</v>
      </c>
      <c r="C964" s="254" t="s">
        <v>316</v>
      </c>
      <c r="D964" s="254" t="s">
        <v>328</v>
      </c>
      <c r="E964" s="256">
        <v>0.17</v>
      </c>
      <c r="F964" s="272">
        <v>21.08</v>
      </c>
      <c r="G964" s="272">
        <v>3.58</v>
      </c>
    </row>
    <row r="965" spans="1:7" s="238" customFormat="1" ht="30">
      <c r="A965" s="254" t="s">
        <v>986</v>
      </c>
      <c r="B965" s="255" t="s">
        <v>987</v>
      </c>
      <c r="C965" s="254" t="s">
        <v>316</v>
      </c>
      <c r="D965" s="254" t="s">
        <v>328</v>
      </c>
      <c r="E965" s="256">
        <v>0.72</v>
      </c>
      <c r="F965" s="272">
        <v>431.98</v>
      </c>
      <c r="G965" s="272">
        <v>311.03</v>
      </c>
    </row>
    <row r="966" spans="1:7" s="238" customFormat="1" ht="15">
      <c r="A966" s="254" t="s">
        <v>738</v>
      </c>
      <c r="B966" s="255" t="s">
        <v>739</v>
      </c>
      <c r="C966" s="254" t="s">
        <v>316</v>
      </c>
      <c r="D966" s="254" t="s">
        <v>319</v>
      </c>
      <c r="E966" s="256">
        <v>6.8</v>
      </c>
      <c r="F966" s="272">
        <v>22.64</v>
      </c>
      <c r="G966" s="272">
        <v>153.95</v>
      </c>
    </row>
    <row r="967" spans="1:7" s="238" customFormat="1" ht="15.75">
      <c r="A967" s="257"/>
      <c r="B967" s="257"/>
      <c r="C967" s="257"/>
      <c r="D967" s="257"/>
      <c r="E967" s="380" t="s">
        <v>602</v>
      </c>
      <c r="F967" s="381"/>
      <c r="G967" s="273">
        <v>482.07</v>
      </c>
    </row>
    <row r="968" spans="1:7" s="238" customFormat="1" ht="15.75">
      <c r="A968" s="257"/>
      <c r="B968" s="257"/>
      <c r="C968" s="257"/>
      <c r="D968" s="257"/>
      <c r="E968" s="378" t="s">
        <v>568</v>
      </c>
      <c r="F968" s="379"/>
      <c r="G968" s="274">
        <v>1286.79</v>
      </c>
    </row>
    <row r="969" spans="1:7" s="238" customFormat="1" ht="15.75">
      <c r="A969" s="257"/>
      <c r="B969" s="257"/>
      <c r="C969" s="257"/>
      <c r="D969" s="257"/>
      <c r="E969" s="378" t="s">
        <v>569</v>
      </c>
      <c r="F969" s="379"/>
      <c r="G969" s="274">
        <v>172.4</v>
      </c>
    </row>
    <row r="970" spans="1:7" s="238" customFormat="1" ht="15.75">
      <c r="A970" s="257"/>
      <c r="B970" s="257"/>
      <c r="C970" s="257"/>
      <c r="D970" s="257"/>
      <c r="E970" s="378" t="s">
        <v>570</v>
      </c>
      <c r="F970" s="379"/>
      <c r="G970" s="274">
        <v>1459.19</v>
      </c>
    </row>
    <row r="971" spans="1:7" s="238" customFormat="1" ht="15.75">
      <c r="A971" s="257"/>
      <c r="B971" s="257"/>
      <c r="C971" s="257"/>
      <c r="D971" s="257"/>
      <c r="E971" s="378" t="s">
        <v>571</v>
      </c>
      <c r="F971" s="379"/>
      <c r="G971" s="274">
        <v>423.17</v>
      </c>
    </row>
    <row r="972" spans="1:7" s="238" customFormat="1" ht="15.75">
      <c r="A972" s="257"/>
      <c r="B972" s="257"/>
      <c r="C972" s="257"/>
      <c r="D972" s="257"/>
      <c r="E972" s="378" t="s">
        <v>572</v>
      </c>
      <c r="F972" s="379"/>
      <c r="G972" s="274">
        <v>1882.36</v>
      </c>
    </row>
    <row r="973" spans="1:7" s="238" customFormat="1" ht="15">
      <c r="A973" s="257"/>
      <c r="B973" s="257"/>
      <c r="C973" s="387" t="s">
        <v>273</v>
      </c>
      <c r="D973" s="388"/>
      <c r="E973" s="257"/>
      <c r="F973" s="275"/>
      <c r="G973" s="275"/>
    </row>
    <row r="974" spans="1:7" s="238" customFormat="1" ht="15.75">
      <c r="A974" s="382" t="s">
        <v>988</v>
      </c>
      <c r="B974" s="383"/>
      <c r="C974" s="383"/>
      <c r="D974" s="383"/>
      <c r="E974" s="383"/>
      <c r="F974" s="383"/>
      <c r="G974" s="383"/>
    </row>
    <row r="975" spans="1:7" s="238" customFormat="1" ht="15.75">
      <c r="A975" s="376" t="s">
        <v>593</v>
      </c>
      <c r="B975" s="377"/>
      <c r="C975" s="253" t="s">
        <v>548</v>
      </c>
      <c r="D975" s="253" t="s">
        <v>549</v>
      </c>
      <c r="E975" s="253" t="s">
        <v>550</v>
      </c>
      <c r="F975" s="271" t="s">
        <v>551</v>
      </c>
      <c r="G975" s="271" t="s">
        <v>552</v>
      </c>
    </row>
    <row r="976" spans="1:7" s="238" customFormat="1" ht="15">
      <c r="A976" s="254" t="s">
        <v>989</v>
      </c>
      <c r="B976" s="255" t="s">
        <v>990</v>
      </c>
      <c r="C976" s="254" t="s">
        <v>316</v>
      </c>
      <c r="D976" s="254" t="s">
        <v>355</v>
      </c>
      <c r="E976" s="256">
        <v>1</v>
      </c>
      <c r="F976" s="272">
        <v>0.78</v>
      </c>
      <c r="G976" s="272">
        <v>0.78</v>
      </c>
    </row>
    <row r="977" spans="1:7" s="238" customFormat="1" ht="30">
      <c r="A977" s="254" t="s">
        <v>813</v>
      </c>
      <c r="B977" s="255" t="s">
        <v>814</v>
      </c>
      <c r="C977" s="254" t="s">
        <v>316</v>
      </c>
      <c r="D977" s="254" t="s">
        <v>328</v>
      </c>
      <c r="E977" s="256">
        <v>0.09</v>
      </c>
      <c r="F977" s="272">
        <v>79.48</v>
      </c>
      <c r="G977" s="272">
        <v>7.15</v>
      </c>
    </row>
    <row r="978" spans="1:7" s="238" customFormat="1" ht="15">
      <c r="A978" s="254" t="s">
        <v>326</v>
      </c>
      <c r="B978" s="255" t="s">
        <v>327</v>
      </c>
      <c r="C978" s="254" t="s">
        <v>316</v>
      </c>
      <c r="D978" s="254" t="s">
        <v>328</v>
      </c>
      <c r="E978" s="256">
        <v>0.09</v>
      </c>
      <c r="F978" s="272">
        <v>21.08</v>
      </c>
      <c r="G978" s="272">
        <v>1.9</v>
      </c>
    </row>
    <row r="979" spans="1:7" s="238" customFormat="1" ht="30">
      <c r="A979" s="254" t="s">
        <v>668</v>
      </c>
      <c r="B979" s="255" t="s">
        <v>669</v>
      </c>
      <c r="C979" s="254" t="s">
        <v>316</v>
      </c>
      <c r="D979" s="254" t="s">
        <v>328</v>
      </c>
      <c r="E979" s="256">
        <v>0.09</v>
      </c>
      <c r="F979" s="272">
        <v>328.37</v>
      </c>
      <c r="G979" s="272">
        <v>29.55</v>
      </c>
    </row>
    <row r="980" spans="1:7" s="238" customFormat="1" ht="30">
      <c r="A980" s="254" t="s">
        <v>670</v>
      </c>
      <c r="B980" s="255" t="s">
        <v>671</v>
      </c>
      <c r="C980" s="254" t="s">
        <v>316</v>
      </c>
      <c r="D980" s="254" t="s">
        <v>328</v>
      </c>
      <c r="E980" s="256">
        <v>0.023</v>
      </c>
      <c r="F980" s="272">
        <v>779.94</v>
      </c>
      <c r="G980" s="272">
        <v>17.94</v>
      </c>
    </row>
    <row r="981" spans="1:7" s="238" customFormat="1" ht="30">
      <c r="A981" s="254" t="s">
        <v>991</v>
      </c>
      <c r="B981" s="255" t="s">
        <v>992</v>
      </c>
      <c r="C981" s="254" t="s">
        <v>316</v>
      </c>
      <c r="D981" s="254" t="s">
        <v>328</v>
      </c>
      <c r="E981" s="256">
        <v>0.009</v>
      </c>
      <c r="F981" s="272">
        <v>1798.26</v>
      </c>
      <c r="G981" s="272">
        <v>16.18</v>
      </c>
    </row>
    <row r="982" spans="1:7" s="238" customFormat="1" ht="15">
      <c r="A982" s="254" t="s">
        <v>817</v>
      </c>
      <c r="B982" s="255" t="s">
        <v>818</v>
      </c>
      <c r="C982" s="254" t="s">
        <v>316</v>
      </c>
      <c r="D982" s="254" t="s">
        <v>319</v>
      </c>
      <c r="E982" s="256">
        <v>1</v>
      </c>
      <c r="F982" s="272">
        <v>33.65</v>
      </c>
      <c r="G982" s="272">
        <v>33.65</v>
      </c>
    </row>
    <row r="983" spans="1:7" s="238" customFormat="1" ht="15">
      <c r="A983" s="254" t="s">
        <v>362</v>
      </c>
      <c r="B983" s="255" t="s">
        <v>736</v>
      </c>
      <c r="C983" s="254" t="s">
        <v>316</v>
      </c>
      <c r="D983" s="254" t="s">
        <v>319</v>
      </c>
      <c r="E983" s="256">
        <v>2.1</v>
      </c>
      <c r="F983" s="272">
        <v>4.84</v>
      </c>
      <c r="G983" s="272">
        <v>10.16</v>
      </c>
    </row>
    <row r="984" spans="1:7" s="238" customFormat="1" ht="15">
      <c r="A984" s="254" t="s">
        <v>365</v>
      </c>
      <c r="B984" s="255" t="s">
        <v>737</v>
      </c>
      <c r="C984" s="254" t="s">
        <v>316</v>
      </c>
      <c r="D984" s="254" t="s">
        <v>319</v>
      </c>
      <c r="E984" s="256">
        <v>2.1</v>
      </c>
      <c r="F984" s="272">
        <v>20.02</v>
      </c>
      <c r="G984" s="272">
        <v>42.04</v>
      </c>
    </row>
    <row r="985" spans="1:7" s="238" customFormat="1" ht="15">
      <c r="A985" s="254" t="s">
        <v>993</v>
      </c>
      <c r="B985" s="255" t="s">
        <v>994</v>
      </c>
      <c r="C985" s="254" t="s">
        <v>316</v>
      </c>
      <c r="D985" s="254" t="s">
        <v>319</v>
      </c>
      <c r="E985" s="256">
        <v>2.1</v>
      </c>
      <c r="F985" s="272">
        <v>7.23</v>
      </c>
      <c r="G985" s="272">
        <v>15.18</v>
      </c>
    </row>
    <row r="986" spans="1:7" s="238" customFormat="1" ht="15.75">
      <c r="A986" s="257"/>
      <c r="B986" s="257"/>
      <c r="C986" s="257"/>
      <c r="D986" s="257"/>
      <c r="E986" s="380" t="s">
        <v>602</v>
      </c>
      <c r="F986" s="381"/>
      <c r="G986" s="273">
        <v>174.53</v>
      </c>
    </row>
    <row r="987" spans="1:7" s="238" customFormat="1" ht="15.75">
      <c r="A987" s="257"/>
      <c r="B987" s="257"/>
      <c r="C987" s="257"/>
      <c r="D987" s="257"/>
      <c r="E987" s="378" t="s">
        <v>568</v>
      </c>
      <c r="F987" s="379"/>
      <c r="G987" s="274">
        <v>174.53</v>
      </c>
    </row>
    <row r="988" spans="1:7" s="238" customFormat="1" ht="15.75">
      <c r="A988" s="257"/>
      <c r="B988" s="257"/>
      <c r="C988" s="257"/>
      <c r="D988" s="257"/>
      <c r="E988" s="378" t="s">
        <v>569</v>
      </c>
      <c r="F988" s="379"/>
      <c r="G988" s="274">
        <v>75.47</v>
      </c>
    </row>
    <row r="989" spans="1:7" s="238" customFormat="1" ht="15.75">
      <c r="A989" s="257"/>
      <c r="B989" s="257"/>
      <c r="C989" s="257"/>
      <c r="D989" s="257"/>
      <c r="E989" s="378" t="s">
        <v>570</v>
      </c>
      <c r="F989" s="379"/>
      <c r="G989" s="274">
        <v>250</v>
      </c>
    </row>
    <row r="990" spans="1:7" s="238" customFormat="1" ht="15.75">
      <c r="A990" s="257"/>
      <c r="B990" s="257"/>
      <c r="C990" s="257"/>
      <c r="D990" s="257"/>
      <c r="E990" s="378" t="s">
        <v>571</v>
      </c>
      <c r="F990" s="379"/>
      <c r="G990" s="274">
        <v>72.5</v>
      </c>
    </row>
    <row r="991" spans="1:7" s="238" customFormat="1" ht="15.75">
      <c r="A991" s="257"/>
      <c r="B991" s="257"/>
      <c r="C991" s="257"/>
      <c r="D991" s="257"/>
      <c r="E991" s="378" t="s">
        <v>572</v>
      </c>
      <c r="F991" s="379"/>
      <c r="G991" s="274">
        <v>322.5</v>
      </c>
    </row>
    <row r="992" spans="1:7" s="238" customFormat="1" ht="15">
      <c r="A992" s="257"/>
      <c r="B992" s="257"/>
      <c r="C992" s="387" t="s">
        <v>273</v>
      </c>
      <c r="D992" s="388"/>
      <c r="E992" s="257"/>
      <c r="F992" s="275"/>
      <c r="G992" s="275"/>
    </row>
    <row r="993" spans="1:7" s="238" customFormat="1" ht="15.75">
      <c r="A993" s="382" t="s">
        <v>995</v>
      </c>
      <c r="B993" s="383"/>
      <c r="C993" s="383"/>
      <c r="D993" s="383"/>
      <c r="E993" s="383"/>
      <c r="F993" s="383"/>
      <c r="G993" s="383"/>
    </row>
    <row r="994" spans="1:7" s="238" customFormat="1" ht="15.75">
      <c r="A994" s="376" t="s">
        <v>547</v>
      </c>
      <c r="B994" s="377"/>
      <c r="C994" s="253" t="s">
        <v>548</v>
      </c>
      <c r="D994" s="253" t="s">
        <v>549</v>
      </c>
      <c r="E994" s="253" t="s">
        <v>550</v>
      </c>
      <c r="F994" s="271" t="s">
        <v>551</v>
      </c>
      <c r="G994" s="271" t="s">
        <v>552</v>
      </c>
    </row>
    <row r="995" spans="1:7" s="238" customFormat="1" ht="30">
      <c r="A995" s="254" t="s">
        <v>640</v>
      </c>
      <c r="B995" s="255" t="s">
        <v>641</v>
      </c>
      <c r="C995" s="254" t="s">
        <v>316</v>
      </c>
      <c r="D995" s="254" t="s">
        <v>555</v>
      </c>
      <c r="E995" s="256">
        <v>0.9</v>
      </c>
      <c r="F995" s="272">
        <v>8.85</v>
      </c>
      <c r="G995" s="272">
        <v>7.96</v>
      </c>
    </row>
    <row r="996" spans="1:7" s="238" customFormat="1" ht="30">
      <c r="A996" s="254" t="s">
        <v>553</v>
      </c>
      <c r="B996" s="255" t="s">
        <v>554</v>
      </c>
      <c r="C996" s="254" t="s">
        <v>316</v>
      </c>
      <c r="D996" s="254" t="s">
        <v>555</v>
      </c>
      <c r="E996" s="256">
        <v>0.9</v>
      </c>
      <c r="F996" s="272">
        <v>7.03</v>
      </c>
      <c r="G996" s="272">
        <v>6.32</v>
      </c>
    </row>
    <row r="997" spans="1:7" s="238" customFormat="1" ht="15.75">
      <c r="A997" s="257"/>
      <c r="B997" s="257"/>
      <c r="C997" s="257"/>
      <c r="D997" s="257"/>
      <c r="E997" s="380" t="s">
        <v>558</v>
      </c>
      <c r="F997" s="381"/>
      <c r="G997" s="273">
        <v>14.28</v>
      </c>
    </row>
    <row r="998" spans="1:7" s="238" customFormat="1" ht="15.75">
      <c r="A998" s="376" t="s">
        <v>559</v>
      </c>
      <c r="B998" s="377"/>
      <c r="C998" s="253" t="s">
        <v>548</v>
      </c>
      <c r="D998" s="253" t="s">
        <v>549</v>
      </c>
      <c r="E998" s="253" t="s">
        <v>550</v>
      </c>
      <c r="F998" s="271" t="s">
        <v>551</v>
      </c>
      <c r="G998" s="271" t="s">
        <v>552</v>
      </c>
    </row>
    <row r="999" spans="1:7" s="238" customFormat="1" ht="15">
      <c r="A999" s="254" t="s">
        <v>996</v>
      </c>
      <c r="B999" s="255" t="s">
        <v>997</v>
      </c>
      <c r="C999" s="254" t="s">
        <v>316</v>
      </c>
      <c r="D999" s="254" t="s">
        <v>319</v>
      </c>
      <c r="E999" s="256">
        <v>2</v>
      </c>
      <c r="F999" s="272">
        <v>22.94</v>
      </c>
      <c r="G999" s="272">
        <v>45.88</v>
      </c>
    </row>
    <row r="1000" spans="1:7" s="238" customFormat="1" ht="30">
      <c r="A1000" s="254" t="s">
        <v>998</v>
      </c>
      <c r="B1000" s="255" t="s">
        <v>999</v>
      </c>
      <c r="C1000" s="254" t="s">
        <v>316</v>
      </c>
      <c r="D1000" s="254" t="s">
        <v>310</v>
      </c>
      <c r="E1000" s="256">
        <v>0.4</v>
      </c>
      <c r="F1000" s="272">
        <v>34.58</v>
      </c>
      <c r="G1000" s="272">
        <v>13.83</v>
      </c>
    </row>
    <row r="1001" spans="1:7" s="238" customFormat="1" ht="15.75">
      <c r="A1001" s="257"/>
      <c r="B1001" s="257"/>
      <c r="C1001" s="257"/>
      <c r="D1001" s="257"/>
      <c r="E1001" s="380" t="s">
        <v>567</v>
      </c>
      <c r="F1001" s="381"/>
      <c r="G1001" s="273">
        <v>59.71</v>
      </c>
    </row>
    <row r="1002" spans="1:7" s="238" customFormat="1" ht="15.75">
      <c r="A1002" s="376" t="s">
        <v>593</v>
      </c>
      <c r="B1002" s="377"/>
      <c r="C1002" s="253" t="s">
        <v>548</v>
      </c>
      <c r="D1002" s="253" t="s">
        <v>549</v>
      </c>
      <c r="E1002" s="253" t="s">
        <v>550</v>
      </c>
      <c r="F1002" s="271" t="s">
        <v>551</v>
      </c>
      <c r="G1002" s="271" t="s">
        <v>552</v>
      </c>
    </row>
    <row r="1003" spans="1:7" s="238" customFormat="1" ht="30">
      <c r="A1003" s="254" t="s">
        <v>813</v>
      </c>
      <c r="B1003" s="255" t="s">
        <v>814</v>
      </c>
      <c r="C1003" s="254" t="s">
        <v>316</v>
      </c>
      <c r="D1003" s="254" t="s">
        <v>328</v>
      </c>
      <c r="E1003" s="256">
        <v>0.04</v>
      </c>
      <c r="F1003" s="272">
        <v>79.48</v>
      </c>
      <c r="G1003" s="272">
        <v>3.18</v>
      </c>
    </row>
    <row r="1004" spans="1:7" s="238" customFormat="1" ht="15">
      <c r="A1004" s="254" t="s">
        <v>326</v>
      </c>
      <c r="B1004" s="255" t="s">
        <v>327</v>
      </c>
      <c r="C1004" s="254" t="s">
        <v>316</v>
      </c>
      <c r="D1004" s="254" t="s">
        <v>328</v>
      </c>
      <c r="E1004" s="256">
        <v>0.03</v>
      </c>
      <c r="F1004" s="272">
        <v>21.08</v>
      </c>
      <c r="G1004" s="272">
        <v>0.63</v>
      </c>
    </row>
    <row r="1005" spans="1:7" s="238" customFormat="1" ht="15">
      <c r="A1005" s="254" t="s">
        <v>1000</v>
      </c>
      <c r="B1005" s="255" t="s">
        <v>1001</v>
      </c>
      <c r="C1005" s="254" t="s">
        <v>316</v>
      </c>
      <c r="D1005" s="254" t="s">
        <v>328</v>
      </c>
      <c r="E1005" s="256">
        <v>0.03</v>
      </c>
      <c r="F1005" s="272">
        <v>361.2</v>
      </c>
      <c r="G1005" s="272">
        <v>10.84</v>
      </c>
    </row>
    <row r="1006" spans="1:7" s="238" customFormat="1" ht="15.75">
      <c r="A1006" s="257"/>
      <c r="B1006" s="257"/>
      <c r="C1006" s="257"/>
      <c r="D1006" s="257"/>
      <c r="E1006" s="380" t="s">
        <v>602</v>
      </c>
      <c r="F1006" s="381"/>
      <c r="G1006" s="273">
        <v>14.65</v>
      </c>
    </row>
    <row r="1007" spans="1:7" s="238" customFormat="1" ht="15.75">
      <c r="A1007" s="257"/>
      <c r="B1007" s="257"/>
      <c r="C1007" s="257"/>
      <c r="D1007" s="257"/>
      <c r="E1007" s="378" t="s">
        <v>568</v>
      </c>
      <c r="F1007" s="379"/>
      <c r="G1007" s="274">
        <v>88.64</v>
      </c>
    </row>
    <row r="1008" spans="1:7" s="238" customFormat="1" ht="15.75">
      <c r="A1008" s="257"/>
      <c r="B1008" s="257"/>
      <c r="C1008" s="257"/>
      <c r="D1008" s="257"/>
      <c r="E1008" s="378" t="s">
        <v>569</v>
      </c>
      <c r="F1008" s="379"/>
      <c r="G1008" s="274">
        <v>17</v>
      </c>
    </row>
    <row r="1009" spans="1:7" s="238" customFormat="1" ht="15.75">
      <c r="A1009" s="257"/>
      <c r="B1009" s="257"/>
      <c r="C1009" s="257"/>
      <c r="D1009" s="257"/>
      <c r="E1009" s="378" t="s">
        <v>570</v>
      </c>
      <c r="F1009" s="379"/>
      <c r="G1009" s="274">
        <v>105.64</v>
      </c>
    </row>
    <row r="1010" spans="1:7" s="238" customFormat="1" ht="15.75">
      <c r="A1010" s="257"/>
      <c r="B1010" s="257"/>
      <c r="C1010" s="257"/>
      <c r="D1010" s="257"/>
      <c r="E1010" s="378" t="s">
        <v>571</v>
      </c>
      <c r="F1010" s="379"/>
      <c r="G1010" s="274">
        <v>30.64</v>
      </c>
    </row>
    <row r="1011" spans="1:7" s="238" customFormat="1" ht="15.75">
      <c r="A1011" s="257"/>
      <c r="B1011" s="257"/>
      <c r="C1011" s="257"/>
      <c r="D1011" s="257"/>
      <c r="E1011" s="378" t="s">
        <v>572</v>
      </c>
      <c r="F1011" s="379"/>
      <c r="G1011" s="274">
        <v>136.28</v>
      </c>
    </row>
    <row r="1012" spans="1:7" ht="15">
      <c r="A1012" s="288"/>
      <c r="B1012" s="289"/>
      <c r="C1012" s="290"/>
      <c r="D1012" s="279"/>
      <c r="E1012" s="279"/>
      <c r="F1012" s="291"/>
      <c r="G1012" s="292"/>
    </row>
    <row r="1013" spans="1:7" ht="15">
      <c r="A1013" s="288"/>
      <c r="B1013" s="289"/>
      <c r="C1013" s="290"/>
      <c r="D1013" s="279"/>
      <c r="E1013" s="279"/>
      <c r="F1013" s="291"/>
      <c r="G1013" s="292"/>
    </row>
    <row r="1014" spans="1:7" ht="15">
      <c r="A1014" s="288"/>
      <c r="B1014" s="289"/>
      <c r="C1014" s="290"/>
      <c r="D1014" s="279"/>
      <c r="E1014" s="279"/>
      <c r="F1014" s="291"/>
      <c r="G1014" s="292"/>
    </row>
    <row r="1015" spans="1:7" ht="15">
      <c r="A1015" s="288"/>
      <c r="B1015" s="289"/>
      <c r="C1015" s="290"/>
      <c r="D1015" s="279"/>
      <c r="E1015" s="279"/>
      <c r="F1015" s="291"/>
      <c r="G1015" s="292"/>
    </row>
    <row r="1016" spans="1:7" ht="15">
      <c r="A1016" s="288"/>
      <c r="B1016" s="289"/>
      <c r="C1016" s="290"/>
      <c r="D1016" s="279"/>
      <c r="E1016" s="279"/>
      <c r="F1016" s="291"/>
      <c r="G1016" s="292"/>
    </row>
    <row r="1017" spans="1:7" ht="15">
      <c r="A1017" s="288"/>
      <c r="B1017" s="289"/>
      <c r="C1017" s="290"/>
      <c r="D1017" s="279"/>
      <c r="E1017" s="279"/>
      <c r="F1017" s="291"/>
      <c r="G1017" s="292"/>
    </row>
    <row r="1018" spans="1:7" ht="15">
      <c r="A1018" s="288"/>
      <c r="B1018" s="289"/>
      <c r="C1018" s="290"/>
      <c r="D1018" s="279"/>
      <c r="E1018" s="279"/>
      <c r="F1018" s="291"/>
      <c r="G1018" s="292"/>
    </row>
    <row r="1019" spans="1:7" ht="15">
      <c r="A1019" s="288"/>
      <c r="B1019" s="289"/>
      <c r="C1019" s="290"/>
      <c r="D1019" s="279"/>
      <c r="E1019" s="279"/>
      <c r="F1019" s="291"/>
      <c r="G1019" s="292"/>
    </row>
    <row r="1020" spans="1:7" ht="15">
      <c r="A1020" s="288"/>
      <c r="B1020" s="289"/>
      <c r="C1020" s="290"/>
      <c r="D1020" s="279"/>
      <c r="E1020" s="279"/>
      <c r="F1020" s="291"/>
      <c r="G1020" s="292"/>
    </row>
    <row r="1021" spans="1:7" ht="15">
      <c r="A1021" s="288"/>
      <c r="B1021" s="289"/>
      <c r="C1021" s="290"/>
      <c r="D1021" s="279"/>
      <c r="E1021" s="279"/>
      <c r="F1021" s="291"/>
      <c r="G1021" s="292"/>
    </row>
    <row r="1022" spans="1:7" ht="15">
      <c r="A1022" s="288"/>
      <c r="B1022" s="289"/>
      <c r="C1022" s="290"/>
      <c r="D1022" s="279"/>
      <c r="E1022" s="279"/>
      <c r="F1022" s="291"/>
      <c r="G1022" s="292"/>
    </row>
    <row r="1023" spans="1:7" ht="15">
      <c r="A1023" s="288"/>
      <c r="B1023" s="289"/>
      <c r="C1023" s="290"/>
      <c r="D1023" s="279"/>
      <c r="E1023" s="279"/>
      <c r="F1023" s="291"/>
      <c r="G1023" s="292"/>
    </row>
    <row r="1024" spans="1:7" ht="15">
      <c r="A1024" s="288"/>
      <c r="B1024" s="289"/>
      <c r="C1024" s="290"/>
      <c r="D1024" s="279"/>
      <c r="E1024" s="279"/>
      <c r="F1024" s="291"/>
      <c r="G1024" s="292"/>
    </row>
    <row r="1025" spans="1:7" ht="15">
      <c r="A1025" s="288"/>
      <c r="B1025" s="289"/>
      <c r="C1025" s="290"/>
      <c r="D1025" s="279"/>
      <c r="E1025" s="279"/>
      <c r="F1025" s="291"/>
      <c r="G1025" s="292"/>
    </row>
    <row r="1026" spans="1:7" ht="15">
      <c r="A1026" s="288"/>
      <c r="B1026" s="289"/>
      <c r="C1026" s="290"/>
      <c r="D1026" s="279"/>
      <c r="E1026" s="279"/>
      <c r="F1026" s="291"/>
      <c r="G1026" s="292"/>
    </row>
    <row r="1027" spans="1:7" ht="15">
      <c r="A1027" s="288"/>
      <c r="B1027" s="289"/>
      <c r="C1027" s="290"/>
      <c r="D1027" s="279"/>
      <c r="E1027" s="279"/>
      <c r="F1027" s="291"/>
      <c r="G1027" s="292"/>
    </row>
    <row r="1028" spans="1:7" ht="15">
      <c r="A1028" s="288"/>
      <c r="B1028" s="289"/>
      <c r="C1028" s="290"/>
      <c r="D1028" s="279"/>
      <c r="E1028" s="279"/>
      <c r="F1028" s="291"/>
      <c r="G1028" s="292"/>
    </row>
    <row r="1029" spans="1:7" ht="15">
      <c r="A1029" s="288"/>
      <c r="B1029" s="289"/>
      <c r="C1029" s="290"/>
      <c r="D1029" s="279"/>
      <c r="E1029" s="279"/>
      <c r="F1029" s="291"/>
      <c r="G1029" s="292"/>
    </row>
    <row r="1030" spans="1:7" ht="15">
      <c r="A1030" s="288"/>
      <c r="B1030" s="289"/>
      <c r="C1030" s="290"/>
      <c r="D1030" s="279"/>
      <c r="E1030" s="279"/>
      <c r="F1030" s="291"/>
      <c r="G1030" s="292"/>
    </row>
    <row r="1031" spans="1:7" ht="15">
      <c r="A1031" s="288"/>
      <c r="B1031" s="289"/>
      <c r="C1031" s="290"/>
      <c r="D1031" s="279"/>
      <c r="E1031" s="279"/>
      <c r="F1031" s="291"/>
      <c r="G1031" s="292"/>
    </row>
    <row r="1032" spans="1:7" ht="15">
      <c r="A1032" s="288"/>
      <c r="B1032" s="289"/>
      <c r="C1032" s="290"/>
      <c r="D1032" s="279"/>
      <c r="E1032" s="279"/>
      <c r="F1032" s="291"/>
      <c r="G1032" s="292"/>
    </row>
    <row r="1033" spans="1:7" ht="15">
      <c r="A1033" s="288"/>
      <c r="B1033" s="289"/>
      <c r="C1033" s="290"/>
      <c r="D1033" s="279"/>
      <c r="E1033" s="279"/>
      <c r="F1033" s="291"/>
      <c r="G1033" s="292"/>
    </row>
    <row r="1034" spans="1:7" ht="15">
      <c r="A1034" s="288"/>
      <c r="B1034" s="289"/>
      <c r="C1034" s="290"/>
      <c r="D1034" s="279"/>
      <c r="E1034" s="279"/>
      <c r="F1034" s="291"/>
      <c r="G1034" s="292"/>
    </row>
    <row r="1035" spans="1:7" ht="15">
      <c r="A1035" s="288"/>
      <c r="B1035" s="289"/>
      <c r="C1035" s="290"/>
      <c r="D1035" s="279"/>
      <c r="E1035" s="279"/>
      <c r="F1035" s="291"/>
      <c r="G1035" s="292"/>
    </row>
    <row r="1036" spans="1:7" ht="15">
      <c r="A1036" s="288"/>
      <c r="B1036" s="289"/>
      <c r="C1036" s="290"/>
      <c r="D1036" s="279"/>
      <c r="E1036" s="279"/>
      <c r="F1036" s="291"/>
      <c r="G1036" s="292"/>
    </row>
    <row r="1037" spans="1:7" ht="15">
      <c r="A1037" s="288"/>
      <c r="B1037" s="289"/>
      <c r="C1037" s="290"/>
      <c r="D1037" s="279"/>
      <c r="E1037" s="279"/>
      <c r="F1037" s="291"/>
      <c r="G1037" s="292"/>
    </row>
    <row r="1038" spans="1:7" ht="15">
      <c r="A1038" s="288"/>
      <c r="B1038" s="289"/>
      <c r="C1038" s="290"/>
      <c r="D1038" s="279"/>
      <c r="E1038" s="279"/>
      <c r="F1038" s="291"/>
      <c r="G1038" s="292"/>
    </row>
    <row r="1039" spans="1:7" ht="15">
      <c r="A1039" s="288"/>
      <c r="B1039" s="289"/>
      <c r="C1039" s="290"/>
      <c r="D1039" s="279"/>
      <c r="E1039" s="279"/>
      <c r="F1039" s="291"/>
      <c r="G1039" s="292"/>
    </row>
    <row r="1040" spans="1:7" ht="15">
      <c r="A1040" s="288"/>
      <c r="B1040" s="289"/>
      <c r="C1040" s="290"/>
      <c r="D1040" s="279"/>
      <c r="E1040" s="279"/>
      <c r="F1040" s="291"/>
      <c r="G1040" s="292"/>
    </row>
    <row r="1041" spans="1:7" ht="15">
      <c r="A1041" s="288"/>
      <c r="B1041" s="289"/>
      <c r="C1041" s="290"/>
      <c r="D1041" s="279"/>
      <c r="E1041" s="279"/>
      <c r="F1041" s="291"/>
      <c r="G1041" s="292"/>
    </row>
    <row r="1042" spans="1:7" ht="15">
      <c r="A1042" s="288"/>
      <c r="B1042" s="289"/>
      <c r="C1042" s="290"/>
      <c r="D1042" s="279"/>
      <c r="E1042" s="279"/>
      <c r="F1042" s="291"/>
      <c r="G1042" s="292"/>
    </row>
    <row r="1043" spans="1:7" ht="15">
      <c r="A1043" s="288"/>
      <c r="B1043" s="289"/>
      <c r="C1043" s="290"/>
      <c r="D1043" s="279"/>
      <c r="E1043" s="279"/>
      <c r="F1043" s="291"/>
      <c r="G1043" s="292"/>
    </row>
    <row r="1044" spans="1:7" ht="15">
      <c r="A1044" s="288"/>
      <c r="B1044" s="289"/>
      <c r="C1044" s="290"/>
      <c r="D1044" s="279"/>
      <c r="E1044" s="279"/>
      <c r="F1044" s="291"/>
      <c r="G1044" s="292"/>
    </row>
    <row r="1045" spans="1:7" ht="15">
      <c r="A1045" s="288"/>
      <c r="B1045" s="289"/>
      <c r="C1045" s="290"/>
      <c r="D1045" s="279"/>
      <c r="E1045" s="279"/>
      <c r="F1045" s="291"/>
      <c r="G1045" s="292"/>
    </row>
    <row r="1046" spans="1:7" ht="15">
      <c r="A1046" s="288"/>
      <c r="B1046" s="289"/>
      <c r="C1046" s="290"/>
      <c r="D1046" s="279"/>
      <c r="E1046" s="279"/>
      <c r="F1046" s="291"/>
      <c r="G1046" s="292"/>
    </row>
    <row r="1047" spans="1:7" ht="15">
      <c r="A1047" s="288"/>
      <c r="B1047" s="289"/>
      <c r="C1047" s="290"/>
      <c r="D1047" s="279"/>
      <c r="E1047" s="279"/>
      <c r="F1047" s="291"/>
      <c r="G1047" s="292"/>
    </row>
    <row r="1048" spans="1:7" ht="15">
      <c r="A1048" s="288"/>
      <c r="B1048" s="289"/>
      <c r="C1048" s="290"/>
      <c r="D1048" s="279"/>
      <c r="E1048" s="279"/>
      <c r="F1048" s="291"/>
      <c r="G1048" s="292"/>
    </row>
    <row r="1049" spans="1:7" ht="15">
      <c r="A1049" s="288"/>
      <c r="B1049" s="289"/>
      <c r="C1049" s="290"/>
      <c r="D1049" s="279"/>
      <c r="E1049" s="279"/>
      <c r="F1049" s="291"/>
      <c r="G1049" s="292"/>
    </row>
    <row r="1050" spans="1:7" ht="15">
      <c r="A1050" s="288"/>
      <c r="B1050" s="289"/>
      <c r="C1050" s="290"/>
      <c r="D1050" s="279"/>
      <c r="E1050" s="279"/>
      <c r="F1050" s="291"/>
      <c r="G1050" s="292"/>
    </row>
    <row r="1051" spans="1:7" ht="15">
      <c r="A1051" s="288"/>
      <c r="B1051" s="289"/>
      <c r="C1051" s="290"/>
      <c r="D1051" s="279"/>
      <c r="E1051" s="279"/>
      <c r="F1051" s="291"/>
      <c r="G1051" s="292"/>
    </row>
    <row r="1052" spans="1:7" ht="15">
      <c r="A1052" s="288"/>
      <c r="B1052" s="289"/>
      <c r="C1052" s="290"/>
      <c r="D1052" s="279"/>
      <c r="E1052" s="279"/>
      <c r="F1052" s="291"/>
      <c r="G1052" s="292"/>
    </row>
    <row r="1053" spans="1:7" ht="15">
      <c r="A1053" s="288"/>
      <c r="B1053" s="289"/>
      <c r="C1053" s="290"/>
      <c r="D1053" s="279"/>
      <c r="E1053" s="279"/>
      <c r="F1053" s="291"/>
      <c r="G1053" s="292"/>
    </row>
    <row r="1054" spans="1:7" ht="15">
      <c r="A1054" s="288"/>
      <c r="B1054" s="289"/>
      <c r="C1054" s="290"/>
      <c r="D1054" s="279"/>
      <c r="E1054" s="279"/>
      <c r="F1054" s="291"/>
      <c r="G1054" s="292"/>
    </row>
    <row r="1055" spans="1:7" ht="15">
      <c r="A1055" s="288"/>
      <c r="B1055" s="289"/>
      <c r="C1055" s="290"/>
      <c r="D1055" s="279"/>
      <c r="E1055" s="279"/>
      <c r="F1055" s="291"/>
      <c r="G1055" s="292"/>
    </row>
    <row r="1056" spans="1:7" ht="15">
      <c r="A1056" s="288"/>
      <c r="B1056" s="289"/>
      <c r="C1056" s="290"/>
      <c r="D1056" s="279"/>
      <c r="E1056" s="279"/>
      <c r="F1056" s="291"/>
      <c r="G1056" s="292"/>
    </row>
    <row r="1057" spans="1:7" ht="15">
      <c r="A1057" s="288"/>
      <c r="B1057" s="289"/>
      <c r="C1057" s="290"/>
      <c r="D1057" s="279"/>
      <c r="E1057" s="279"/>
      <c r="F1057" s="291"/>
      <c r="G1057" s="292"/>
    </row>
    <row r="1058" spans="1:7" ht="15">
      <c r="A1058" s="288"/>
      <c r="B1058" s="289"/>
      <c r="C1058" s="290"/>
      <c r="D1058" s="279"/>
      <c r="E1058" s="279"/>
      <c r="F1058" s="291"/>
      <c r="G1058" s="292"/>
    </row>
    <row r="1059" spans="1:7" ht="15">
      <c r="A1059" s="288"/>
      <c r="B1059" s="289"/>
      <c r="C1059" s="290"/>
      <c r="D1059" s="279"/>
      <c r="E1059" s="279"/>
      <c r="F1059" s="291"/>
      <c r="G1059" s="292"/>
    </row>
    <row r="1060" spans="1:7" ht="15">
      <c r="A1060" s="288"/>
      <c r="B1060" s="289"/>
      <c r="C1060" s="290"/>
      <c r="D1060" s="279"/>
      <c r="E1060" s="279"/>
      <c r="F1060" s="291"/>
      <c r="G1060" s="292"/>
    </row>
    <row r="1061" spans="1:7" ht="15">
      <c r="A1061" s="288"/>
      <c r="B1061" s="289"/>
      <c r="C1061" s="290"/>
      <c r="D1061" s="279"/>
      <c r="E1061" s="279"/>
      <c r="F1061" s="291"/>
      <c r="G1061" s="292"/>
    </row>
    <row r="1062" spans="1:7" ht="15">
      <c r="A1062" s="288"/>
      <c r="B1062" s="289"/>
      <c r="C1062" s="290"/>
      <c r="D1062" s="279"/>
      <c r="E1062" s="279"/>
      <c r="F1062" s="291"/>
      <c r="G1062" s="292"/>
    </row>
    <row r="1063" spans="1:7" ht="15">
      <c r="A1063" s="288"/>
      <c r="B1063" s="289"/>
      <c r="C1063" s="290"/>
      <c r="D1063" s="279"/>
      <c r="E1063" s="279"/>
      <c r="F1063" s="291"/>
      <c r="G1063" s="292"/>
    </row>
    <row r="1064" spans="1:7" ht="15">
      <c r="A1064" s="288"/>
      <c r="B1064" s="289"/>
      <c r="C1064" s="290"/>
      <c r="D1064" s="279"/>
      <c r="E1064" s="279"/>
      <c r="F1064" s="291"/>
      <c r="G1064" s="292"/>
    </row>
    <row r="1065" spans="1:7" ht="15">
      <c r="A1065" s="288"/>
      <c r="B1065" s="289"/>
      <c r="C1065" s="290"/>
      <c r="D1065" s="279"/>
      <c r="E1065" s="279"/>
      <c r="F1065" s="291"/>
      <c r="G1065" s="292"/>
    </row>
    <row r="1066" spans="1:7" ht="15">
      <c r="A1066" s="288"/>
      <c r="B1066" s="289"/>
      <c r="C1066" s="290"/>
      <c r="D1066" s="279"/>
      <c r="E1066" s="279"/>
      <c r="F1066" s="291"/>
      <c r="G1066" s="292"/>
    </row>
    <row r="1067" spans="1:7" ht="15">
      <c r="A1067" s="288"/>
      <c r="B1067" s="289"/>
      <c r="C1067" s="290"/>
      <c r="D1067" s="279"/>
      <c r="E1067" s="279"/>
      <c r="F1067" s="291"/>
      <c r="G1067" s="292"/>
    </row>
    <row r="1068" spans="1:7" ht="15">
      <c r="A1068" s="288"/>
      <c r="B1068" s="289"/>
      <c r="C1068" s="290"/>
      <c r="D1068" s="279"/>
      <c r="E1068" s="279"/>
      <c r="F1068" s="291"/>
      <c r="G1068" s="292"/>
    </row>
    <row r="1069" spans="1:7" ht="15">
      <c r="A1069" s="288"/>
      <c r="B1069" s="289"/>
      <c r="C1069" s="290"/>
      <c r="D1069" s="279"/>
      <c r="E1069" s="279"/>
      <c r="F1069" s="291"/>
      <c r="G1069" s="292"/>
    </row>
    <row r="1070" spans="1:7" ht="15">
      <c r="A1070" s="288"/>
      <c r="B1070" s="289"/>
      <c r="C1070" s="290"/>
      <c r="D1070" s="279"/>
      <c r="E1070" s="279"/>
      <c r="F1070" s="291"/>
      <c r="G1070" s="292"/>
    </row>
    <row r="1071" spans="1:7" ht="15">
      <c r="A1071" s="288"/>
      <c r="B1071" s="289"/>
      <c r="C1071" s="290"/>
      <c r="D1071" s="279"/>
      <c r="E1071" s="279"/>
      <c r="F1071" s="291"/>
      <c r="G1071" s="292"/>
    </row>
    <row r="1072" spans="1:7" ht="15">
      <c r="A1072" s="288"/>
      <c r="B1072" s="289"/>
      <c r="C1072" s="290"/>
      <c r="D1072" s="279"/>
      <c r="E1072" s="279"/>
      <c r="F1072" s="291"/>
      <c r="G1072" s="292"/>
    </row>
    <row r="1073" spans="1:7" ht="15">
      <c r="A1073" s="288"/>
      <c r="B1073" s="289"/>
      <c r="C1073" s="290"/>
      <c r="D1073" s="279"/>
      <c r="E1073" s="279"/>
      <c r="F1073" s="291"/>
      <c r="G1073" s="292"/>
    </row>
    <row r="1074" spans="1:7" ht="15">
      <c r="A1074" s="288"/>
      <c r="B1074" s="289"/>
      <c r="C1074" s="290"/>
      <c r="D1074" s="279"/>
      <c r="E1074" s="279"/>
      <c r="F1074" s="291"/>
      <c r="G1074" s="292"/>
    </row>
    <row r="1075" spans="1:7" ht="15">
      <c r="A1075" s="288"/>
      <c r="B1075" s="289"/>
      <c r="C1075" s="290"/>
      <c r="D1075" s="279"/>
      <c r="E1075" s="279"/>
      <c r="F1075" s="291"/>
      <c r="G1075" s="292"/>
    </row>
    <row r="1076" spans="1:7" ht="15">
      <c r="A1076" s="288"/>
      <c r="B1076" s="289"/>
      <c r="C1076" s="290"/>
      <c r="D1076" s="279"/>
      <c r="E1076" s="279"/>
      <c r="F1076" s="291"/>
      <c r="G1076" s="292"/>
    </row>
    <row r="1077" spans="1:7" ht="15">
      <c r="A1077" s="288"/>
      <c r="B1077" s="289"/>
      <c r="C1077" s="290"/>
      <c r="D1077" s="279"/>
      <c r="E1077" s="279"/>
      <c r="F1077" s="291"/>
      <c r="G1077" s="292"/>
    </row>
    <row r="1078" spans="1:7" ht="15">
      <c r="A1078" s="288"/>
      <c r="B1078" s="289"/>
      <c r="C1078" s="290"/>
      <c r="D1078" s="279"/>
      <c r="E1078" s="279"/>
      <c r="F1078" s="291"/>
      <c r="G1078" s="292"/>
    </row>
    <row r="1079" spans="1:7" ht="15">
      <c r="A1079" s="288"/>
      <c r="B1079" s="289"/>
      <c r="C1079" s="290"/>
      <c r="D1079" s="279"/>
      <c r="E1079" s="279"/>
      <c r="F1079" s="291"/>
      <c r="G1079" s="292"/>
    </row>
    <row r="1080" spans="1:7" ht="15">
      <c r="A1080" s="288"/>
      <c r="B1080" s="289"/>
      <c r="C1080" s="290"/>
      <c r="D1080" s="279"/>
      <c r="E1080" s="279"/>
      <c r="F1080" s="291"/>
      <c r="G1080" s="292"/>
    </row>
    <row r="1081" spans="1:7" ht="15">
      <c r="A1081" s="288"/>
      <c r="B1081" s="289"/>
      <c r="C1081" s="290"/>
      <c r="D1081" s="279"/>
      <c r="E1081" s="279"/>
      <c r="F1081" s="291"/>
      <c r="G1081" s="292"/>
    </row>
    <row r="1082" spans="1:7" ht="15">
      <c r="A1082" s="288"/>
      <c r="B1082" s="289"/>
      <c r="C1082" s="290"/>
      <c r="D1082" s="279"/>
      <c r="E1082" s="279"/>
      <c r="F1082" s="291"/>
      <c r="G1082" s="292"/>
    </row>
    <row r="1083" spans="1:7" ht="15">
      <c r="A1083" s="288"/>
      <c r="B1083" s="289"/>
      <c r="C1083" s="290"/>
      <c r="D1083" s="279"/>
      <c r="E1083" s="279"/>
      <c r="F1083" s="291"/>
      <c r="G1083" s="292"/>
    </row>
    <row r="1084" spans="1:7" ht="15">
      <c r="A1084" s="288"/>
      <c r="B1084" s="289"/>
      <c r="C1084" s="290"/>
      <c r="D1084" s="279"/>
      <c r="E1084" s="279"/>
      <c r="F1084" s="291"/>
      <c r="G1084" s="292"/>
    </row>
    <row r="1085" spans="1:7" ht="15">
      <c r="A1085" s="288"/>
      <c r="B1085" s="289"/>
      <c r="C1085" s="290"/>
      <c r="D1085" s="279"/>
      <c r="E1085" s="279"/>
      <c r="F1085" s="291"/>
      <c r="G1085" s="292"/>
    </row>
    <row r="1086" spans="1:7" ht="15">
      <c r="A1086" s="288"/>
      <c r="B1086" s="289"/>
      <c r="C1086" s="290"/>
      <c r="D1086" s="279"/>
      <c r="E1086" s="279"/>
      <c r="F1086" s="291"/>
      <c r="G1086" s="292"/>
    </row>
    <row r="1087" spans="1:7" ht="15">
      <c r="A1087" s="288"/>
      <c r="B1087" s="289"/>
      <c r="C1087" s="290"/>
      <c r="D1087" s="279"/>
      <c r="E1087" s="279"/>
      <c r="F1087" s="291"/>
      <c r="G1087" s="292"/>
    </row>
    <row r="1088" spans="1:7" ht="15">
      <c r="A1088" s="288"/>
      <c r="B1088" s="289"/>
      <c r="C1088" s="290"/>
      <c r="D1088" s="279"/>
      <c r="E1088" s="279"/>
      <c r="F1088" s="291"/>
      <c r="G1088" s="292"/>
    </row>
    <row r="1089" spans="1:7" ht="15">
      <c r="A1089" s="288"/>
      <c r="B1089" s="289"/>
      <c r="C1089" s="290"/>
      <c r="D1089" s="279"/>
      <c r="E1089" s="279"/>
      <c r="F1089" s="291"/>
      <c r="G1089" s="292"/>
    </row>
    <row r="1090" spans="1:7" ht="15">
      <c r="A1090" s="288"/>
      <c r="B1090" s="289"/>
      <c r="C1090" s="290"/>
      <c r="D1090" s="279"/>
      <c r="E1090" s="279"/>
      <c r="F1090" s="291"/>
      <c r="G1090" s="292"/>
    </row>
    <row r="1091" spans="1:7" ht="15">
      <c r="A1091" s="288"/>
      <c r="B1091" s="289"/>
      <c r="C1091" s="290"/>
      <c r="D1091" s="279"/>
      <c r="E1091" s="279"/>
      <c r="F1091" s="291"/>
      <c r="G1091" s="292"/>
    </row>
    <row r="1092" spans="1:7" ht="15">
      <c r="A1092" s="288"/>
      <c r="B1092" s="289"/>
      <c r="C1092" s="290"/>
      <c r="D1092" s="279"/>
      <c r="E1092" s="279"/>
      <c r="F1092" s="291"/>
      <c r="G1092" s="292"/>
    </row>
    <row r="1093" spans="1:7" ht="15">
      <c r="A1093" s="288"/>
      <c r="B1093" s="289"/>
      <c r="C1093" s="290"/>
      <c r="D1093" s="279"/>
      <c r="E1093" s="279"/>
      <c r="F1093" s="291"/>
      <c r="G1093" s="292"/>
    </row>
    <row r="1094" spans="1:7" ht="15">
      <c r="A1094" s="288"/>
      <c r="B1094" s="289"/>
      <c r="C1094" s="290"/>
      <c r="D1094" s="279"/>
      <c r="E1094" s="279"/>
      <c r="F1094" s="291"/>
      <c r="G1094" s="292"/>
    </row>
    <row r="1095" spans="1:7" ht="15">
      <c r="A1095" s="288"/>
      <c r="B1095" s="289"/>
      <c r="C1095" s="290"/>
      <c r="D1095" s="279"/>
      <c r="E1095" s="279"/>
      <c r="F1095" s="291"/>
      <c r="G1095" s="292"/>
    </row>
    <row r="1096" spans="1:7" ht="15">
      <c r="A1096" s="288"/>
      <c r="B1096" s="289"/>
      <c r="C1096" s="290"/>
      <c r="D1096" s="279"/>
      <c r="E1096" s="279"/>
      <c r="F1096" s="291"/>
      <c r="G1096" s="292"/>
    </row>
    <row r="1097" spans="1:7" ht="15">
      <c r="A1097" s="288"/>
      <c r="B1097" s="289"/>
      <c r="C1097" s="290"/>
      <c r="D1097" s="279"/>
      <c r="E1097" s="279"/>
      <c r="F1097" s="291"/>
      <c r="G1097" s="292"/>
    </row>
    <row r="1098" spans="1:7" ht="15">
      <c r="A1098" s="288"/>
      <c r="B1098" s="289"/>
      <c r="C1098" s="290"/>
      <c r="D1098" s="279"/>
      <c r="E1098" s="279"/>
      <c r="F1098" s="291"/>
      <c r="G1098" s="292"/>
    </row>
    <row r="1099" spans="1:7" ht="15">
      <c r="A1099" s="288"/>
      <c r="B1099" s="289"/>
      <c r="C1099" s="290"/>
      <c r="D1099" s="279"/>
      <c r="E1099" s="279"/>
      <c r="F1099" s="291"/>
      <c r="G1099" s="292"/>
    </row>
    <row r="1100" spans="1:7" ht="15">
      <c r="A1100" s="288"/>
      <c r="B1100" s="289"/>
      <c r="C1100" s="290"/>
      <c r="D1100" s="279"/>
      <c r="E1100" s="279"/>
      <c r="F1100" s="291"/>
      <c r="G1100" s="292"/>
    </row>
    <row r="1101" spans="1:7" ht="15">
      <c r="A1101" s="288"/>
      <c r="B1101" s="289"/>
      <c r="C1101" s="290"/>
      <c r="D1101" s="279"/>
      <c r="E1101" s="279"/>
      <c r="F1101" s="291"/>
      <c r="G1101" s="292"/>
    </row>
    <row r="1102" spans="1:7" ht="15">
      <c r="A1102" s="288"/>
      <c r="B1102" s="289"/>
      <c r="C1102" s="290"/>
      <c r="D1102" s="279"/>
      <c r="E1102" s="279"/>
      <c r="F1102" s="291"/>
      <c r="G1102" s="292"/>
    </row>
    <row r="1103" spans="1:7" ht="15">
      <c r="A1103" s="288"/>
      <c r="B1103" s="289"/>
      <c r="C1103" s="290"/>
      <c r="D1103" s="279"/>
      <c r="E1103" s="279"/>
      <c r="F1103" s="291"/>
      <c r="G1103" s="292"/>
    </row>
    <row r="1104" spans="1:7" ht="15">
      <c r="A1104" s="288"/>
      <c r="B1104" s="289"/>
      <c r="C1104" s="290"/>
      <c r="D1104" s="279"/>
      <c r="E1104" s="279"/>
      <c r="F1104" s="291"/>
      <c r="G1104" s="292"/>
    </row>
    <row r="1105" spans="1:7" ht="15">
      <c r="A1105" s="288"/>
      <c r="B1105" s="289"/>
      <c r="C1105" s="290"/>
      <c r="D1105" s="279"/>
      <c r="E1105" s="279"/>
      <c r="F1105" s="291"/>
      <c r="G1105" s="292"/>
    </row>
    <row r="1106" spans="1:7" ht="15">
      <c r="A1106" s="288"/>
      <c r="B1106" s="289"/>
      <c r="C1106" s="290"/>
      <c r="D1106" s="279"/>
      <c r="E1106" s="279"/>
      <c r="F1106" s="291"/>
      <c r="G1106" s="292"/>
    </row>
    <row r="1107" spans="1:7" ht="15">
      <c r="A1107" s="288"/>
      <c r="B1107" s="289"/>
      <c r="C1107" s="290"/>
      <c r="D1107" s="279"/>
      <c r="E1107" s="279"/>
      <c r="F1107" s="291"/>
      <c r="G1107" s="292"/>
    </row>
    <row r="1108" spans="1:7" ht="15">
      <c r="A1108" s="288"/>
      <c r="B1108" s="289"/>
      <c r="C1108" s="290"/>
      <c r="D1108" s="279"/>
      <c r="E1108" s="279"/>
      <c r="F1108" s="291"/>
      <c r="G1108" s="292"/>
    </row>
    <row r="1109" spans="1:7" ht="15">
      <c r="A1109" s="288"/>
      <c r="B1109" s="289"/>
      <c r="C1109" s="290"/>
      <c r="D1109" s="279"/>
      <c r="E1109" s="279"/>
      <c r="F1109" s="291"/>
      <c r="G1109" s="292"/>
    </row>
    <row r="1110" spans="1:7" ht="15">
      <c r="A1110" s="288"/>
      <c r="B1110" s="289"/>
      <c r="C1110" s="290"/>
      <c r="D1110" s="279"/>
      <c r="E1110" s="279"/>
      <c r="F1110" s="291"/>
      <c r="G1110" s="292"/>
    </row>
    <row r="1111" spans="1:7" ht="15">
      <c r="A1111" s="288"/>
      <c r="B1111" s="289"/>
      <c r="C1111" s="290"/>
      <c r="D1111" s="279"/>
      <c r="E1111" s="279"/>
      <c r="F1111" s="291"/>
      <c r="G1111" s="292"/>
    </row>
    <row r="1112" spans="1:7" ht="15">
      <c r="A1112" s="288"/>
      <c r="B1112" s="289"/>
      <c r="C1112" s="290"/>
      <c r="D1112" s="279"/>
      <c r="E1112" s="279"/>
      <c r="F1112" s="291"/>
      <c r="G1112" s="292"/>
    </row>
    <row r="1113" spans="1:7" ht="15">
      <c r="A1113" s="288"/>
      <c r="B1113" s="289"/>
      <c r="C1113" s="290"/>
      <c r="D1113" s="279"/>
      <c r="E1113" s="279"/>
      <c r="F1113" s="291"/>
      <c r="G1113" s="292"/>
    </row>
    <row r="1114" spans="1:7" ht="15">
      <c r="A1114" s="288"/>
      <c r="B1114" s="289"/>
      <c r="C1114" s="290"/>
      <c r="D1114" s="279"/>
      <c r="E1114" s="279"/>
      <c r="F1114" s="291"/>
      <c r="G1114" s="292"/>
    </row>
    <row r="1115" spans="1:7" ht="15">
      <c r="A1115" s="288"/>
      <c r="B1115" s="289"/>
      <c r="C1115" s="290"/>
      <c r="D1115" s="279"/>
      <c r="E1115" s="279"/>
      <c r="F1115" s="291"/>
      <c r="G1115" s="292"/>
    </row>
    <row r="1116" spans="1:7" ht="15">
      <c r="A1116" s="288"/>
      <c r="B1116" s="289"/>
      <c r="C1116" s="290"/>
      <c r="D1116" s="279"/>
      <c r="E1116" s="279"/>
      <c r="F1116" s="291"/>
      <c r="G1116" s="292"/>
    </row>
    <row r="1117" spans="1:7" ht="15">
      <c r="A1117" s="288"/>
      <c r="B1117" s="289"/>
      <c r="C1117" s="290"/>
      <c r="D1117" s="279"/>
      <c r="E1117" s="279"/>
      <c r="F1117" s="291"/>
      <c r="G1117" s="292"/>
    </row>
    <row r="1118" spans="1:7" ht="15">
      <c r="A1118" s="288"/>
      <c r="B1118" s="289"/>
      <c r="C1118" s="290"/>
      <c r="D1118" s="279"/>
      <c r="E1118" s="279"/>
      <c r="F1118" s="291"/>
      <c r="G1118" s="292"/>
    </row>
    <row r="1119" spans="1:7" ht="15">
      <c r="A1119" s="288"/>
      <c r="B1119" s="289"/>
      <c r="C1119" s="290"/>
      <c r="D1119" s="279"/>
      <c r="E1119" s="279"/>
      <c r="F1119" s="291"/>
      <c r="G1119" s="292"/>
    </row>
    <row r="1120" spans="1:7" ht="15">
      <c r="A1120" s="288"/>
      <c r="B1120" s="289"/>
      <c r="C1120" s="290"/>
      <c r="D1120" s="279"/>
      <c r="E1120" s="279"/>
      <c r="F1120" s="291"/>
      <c r="G1120" s="292"/>
    </row>
    <row r="1121" spans="1:7" ht="15">
      <c r="A1121" s="288"/>
      <c r="B1121" s="289"/>
      <c r="C1121" s="290"/>
      <c r="D1121" s="279"/>
      <c r="E1121" s="279"/>
      <c r="F1121" s="291"/>
      <c r="G1121" s="292"/>
    </row>
    <row r="1122" spans="1:7" ht="15">
      <c r="A1122" s="288"/>
      <c r="B1122" s="289"/>
      <c r="C1122" s="290"/>
      <c r="D1122" s="279"/>
      <c r="E1122" s="279"/>
      <c r="F1122" s="291"/>
      <c r="G1122" s="292"/>
    </row>
    <row r="1123" spans="1:7" ht="15">
      <c r="A1123" s="288"/>
      <c r="B1123" s="289"/>
      <c r="C1123" s="290"/>
      <c r="D1123" s="279"/>
      <c r="E1123" s="279"/>
      <c r="F1123" s="291"/>
      <c r="G1123" s="292"/>
    </row>
    <row r="1124" spans="1:7" ht="15">
      <c r="A1124" s="288"/>
      <c r="B1124" s="289"/>
      <c r="C1124" s="290"/>
      <c r="D1124" s="279"/>
      <c r="E1124" s="279"/>
      <c r="F1124" s="291"/>
      <c r="G1124" s="292"/>
    </row>
    <row r="1125" spans="1:7" ht="15">
      <c r="A1125" s="288"/>
      <c r="B1125" s="289"/>
      <c r="C1125" s="290"/>
      <c r="D1125" s="279"/>
      <c r="E1125" s="279"/>
      <c r="F1125" s="291"/>
      <c r="G1125" s="292"/>
    </row>
    <row r="1126" spans="1:7" ht="15">
      <c r="A1126" s="288"/>
      <c r="B1126" s="289"/>
      <c r="C1126" s="290"/>
      <c r="D1126" s="279"/>
      <c r="E1126" s="279"/>
      <c r="F1126" s="291"/>
      <c r="G1126" s="292"/>
    </row>
    <row r="1127" spans="1:7" ht="15">
      <c r="A1127" s="288"/>
      <c r="B1127" s="289"/>
      <c r="C1127" s="290"/>
      <c r="D1127" s="279"/>
      <c r="E1127" s="279"/>
      <c r="F1127" s="291"/>
      <c r="G1127" s="292"/>
    </row>
    <row r="1128" spans="1:7" ht="15">
      <c r="A1128" s="288"/>
      <c r="B1128" s="289"/>
      <c r="C1128" s="290"/>
      <c r="D1128" s="279"/>
      <c r="E1128" s="279"/>
      <c r="F1128" s="291"/>
      <c r="G1128" s="292"/>
    </row>
    <row r="1129" spans="1:7" ht="15">
      <c r="A1129" s="288"/>
      <c r="B1129" s="289"/>
      <c r="C1129" s="290"/>
      <c r="D1129" s="279"/>
      <c r="E1129" s="279"/>
      <c r="F1129" s="291"/>
      <c r="G1129" s="292"/>
    </row>
    <row r="1130" spans="1:7" ht="15">
      <c r="A1130" s="288"/>
      <c r="B1130" s="289"/>
      <c r="C1130" s="290"/>
      <c r="D1130" s="279"/>
      <c r="E1130" s="279"/>
      <c r="F1130" s="291"/>
      <c r="G1130" s="292"/>
    </row>
    <row r="1131" spans="1:7" ht="15">
      <c r="A1131" s="288"/>
      <c r="B1131" s="289"/>
      <c r="C1131" s="290"/>
      <c r="D1131" s="279"/>
      <c r="E1131" s="279"/>
      <c r="F1131" s="291"/>
      <c r="G1131" s="292"/>
    </row>
    <row r="1132" spans="1:7" ht="15">
      <c r="A1132" s="288"/>
      <c r="B1132" s="289"/>
      <c r="C1132" s="290"/>
      <c r="D1132" s="279"/>
      <c r="E1132" s="279"/>
      <c r="F1132" s="291"/>
      <c r="G1132" s="292"/>
    </row>
    <row r="1133" spans="1:7" ht="15">
      <c r="A1133" s="288"/>
      <c r="B1133" s="289"/>
      <c r="C1133" s="290"/>
      <c r="D1133" s="279"/>
      <c r="E1133" s="279"/>
      <c r="F1133" s="291"/>
      <c r="G1133" s="292"/>
    </row>
    <row r="1134" spans="1:7" ht="15">
      <c r="A1134" s="288"/>
      <c r="B1134" s="289"/>
      <c r="C1134" s="290"/>
      <c r="D1134" s="279"/>
      <c r="E1134" s="279"/>
      <c r="F1134" s="291"/>
      <c r="G1134" s="292"/>
    </row>
    <row r="1135" spans="1:7" ht="15">
      <c r="A1135" s="288"/>
      <c r="B1135" s="289"/>
      <c r="C1135" s="290"/>
      <c r="D1135" s="279"/>
      <c r="E1135" s="279"/>
      <c r="F1135" s="291"/>
      <c r="G1135" s="292"/>
    </row>
    <row r="1136" spans="1:7" ht="15">
      <c r="A1136" s="288"/>
      <c r="B1136" s="289"/>
      <c r="C1136" s="290"/>
      <c r="D1136" s="279"/>
      <c r="E1136" s="279"/>
      <c r="F1136" s="291"/>
      <c r="G1136" s="292"/>
    </row>
    <row r="1137" spans="1:7" ht="15">
      <c r="A1137" s="288"/>
      <c r="B1137" s="289"/>
      <c r="C1137" s="290"/>
      <c r="D1137" s="279"/>
      <c r="E1137" s="279"/>
      <c r="F1137" s="291"/>
      <c r="G1137" s="292"/>
    </row>
    <row r="1138" spans="1:7" ht="15">
      <c r="A1138" s="288"/>
      <c r="B1138" s="289"/>
      <c r="C1138" s="290"/>
      <c r="D1138" s="279"/>
      <c r="E1138" s="279"/>
      <c r="F1138" s="291"/>
      <c r="G1138" s="292"/>
    </row>
    <row r="1139" spans="1:7" ht="15">
      <c r="A1139" s="288"/>
      <c r="B1139" s="289"/>
      <c r="C1139" s="290"/>
      <c r="D1139" s="279"/>
      <c r="E1139" s="279"/>
      <c r="F1139" s="291"/>
      <c r="G1139" s="292"/>
    </row>
    <row r="1140" spans="1:7" ht="15">
      <c r="A1140" s="288"/>
      <c r="B1140" s="289"/>
      <c r="C1140" s="290"/>
      <c r="D1140" s="279"/>
      <c r="E1140" s="279"/>
      <c r="F1140" s="291"/>
      <c r="G1140" s="292"/>
    </row>
    <row r="1141" spans="1:7" ht="15">
      <c r="A1141" s="288"/>
      <c r="B1141" s="289"/>
      <c r="C1141" s="290"/>
      <c r="D1141" s="279"/>
      <c r="E1141" s="279"/>
      <c r="F1141" s="291"/>
      <c r="G1141" s="292"/>
    </row>
    <row r="1142" spans="1:7" ht="15">
      <c r="A1142" s="288"/>
      <c r="B1142" s="289"/>
      <c r="C1142" s="290"/>
      <c r="D1142" s="279"/>
      <c r="E1142" s="279"/>
      <c r="F1142" s="291"/>
      <c r="G1142" s="292"/>
    </row>
    <row r="1143" spans="1:7" ht="15">
      <c r="A1143" s="288"/>
      <c r="B1143" s="289"/>
      <c r="C1143" s="290"/>
      <c r="D1143" s="279"/>
      <c r="E1143" s="279"/>
      <c r="F1143" s="291"/>
      <c r="G1143" s="292"/>
    </row>
    <row r="1144" spans="1:7" ht="15">
      <c r="A1144" s="288"/>
      <c r="B1144" s="289"/>
      <c r="C1144" s="290"/>
      <c r="D1144" s="279"/>
      <c r="E1144" s="279"/>
      <c r="F1144" s="291"/>
      <c r="G1144" s="292"/>
    </row>
    <row r="1145" spans="1:7" ht="15">
      <c r="A1145" s="288"/>
      <c r="B1145" s="289"/>
      <c r="C1145" s="290"/>
      <c r="D1145" s="279"/>
      <c r="E1145" s="279"/>
      <c r="F1145" s="291"/>
      <c r="G1145" s="292"/>
    </row>
    <row r="1146" spans="1:7" ht="15">
      <c r="A1146" s="288"/>
      <c r="B1146" s="289"/>
      <c r="C1146" s="290"/>
      <c r="D1146" s="279"/>
      <c r="E1146" s="279"/>
      <c r="F1146" s="291"/>
      <c r="G1146" s="292"/>
    </row>
    <row r="1147" spans="1:7" ht="15">
      <c r="A1147" s="288"/>
      <c r="B1147" s="289"/>
      <c r="C1147" s="290"/>
      <c r="D1147" s="279"/>
      <c r="E1147" s="279"/>
      <c r="F1147" s="291"/>
      <c r="G1147" s="292"/>
    </row>
    <row r="1148" spans="1:7" ht="15">
      <c r="A1148" s="288"/>
      <c r="B1148" s="289"/>
      <c r="C1148" s="290"/>
      <c r="D1148" s="279"/>
      <c r="E1148" s="279"/>
      <c r="F1148" s="291"/>
      <c r="G1148" s="292"/>
    </row>
    <row r="1149" spans="1:7" ht="15">
      <c r="A1149" s="288"/>
      <c r="B1149" s="289"/>
      <c r="C1149" s="290"/>
      <c r="D1149" s="279"/>
      <c r="E1149" s="279"/>
      <c r="F1149" s="291"/>
      <c r="G1149" s="292"/>
    </row>
    <row r="1150" spans="1:7" ht="15">
      <c r="A1150" s="288"/>
      <c r="B1150" s="289"/>
      <c r="C1150" s="290"/>
      <c r="D1150" s="279"/>
      <c r="E1150" s="279"/>
      <c r="F1150" s="291"/>
      <c r="G1150" s="292"/>
    </row>
    <row r="1151" spans="1:7" ht="15">
      <c r="A1151" s="288"/>
      <c r="B1151" s="289"/>
      <c r="C1151" s="290"/>
      <c r="D1151" s="279"/>
      <c r="E1151" s="279"/>
      <c r="F1151" s="291"/>
      <c r="G1151" s="292"/>
    </row>
    <row r="1152" spans="1:7" ht="15">
      <c r="A1152" s="288"/>
      <c r="B1152" s="289"/>
      <c r="C1152" s="290"/>
      <c r="D1152" s="279"/>
      <c r="E1152" s="279"/>
      <c r="F1152" s="291"/>
      <c r="G1152" s="292"/>
    </row>
    <row r="1153" spans="1:7" ht="15">
      <c r="A1153" s="288"/>
      <c r="B1153" s="289"/>
      <c r="C1153" s="290"/>
      <c r="D1153" s="279"/>
      <c r="E1153" s="279"/>
      <c r="F1153" s="291"/>
      <c r="G1153" s="292"/>
    </row>
    <row r="1154" spans="1:7" ht="15">
      <c r="A1154" s="288"/>
      <c r="B1154" s="289"/>
      <c r="C1154" s="290"/>
      <c r="D1154" s="279"/>
      <c r="E1154" s="279"/>
      <c r="F1154" s="291"/>
      <c r="G1154" s="292"/>
    </row>
    <row r="1155" spans="1:7" ht="15">
      <c r="A1155" s="288"/>
      <c r="B1155" s="289"/>
      <c r="C1155" s="290"/>
      <c r="D1155" s="279"/>
      <c r="E1155" s="279"/>
      <c r="F1155" s="291"/>
      <c r="G1155" s="292"/>
    </row>
    <row r="1156" spans="1:7" ht="15">
      <c r="A1156" s="288"/>
      <c r="B1156" s="289"/>
      <c r="C1156" s="290"/>
      <c r="D1156" s="279"/>
      <c r="E1156" s="279"/>
      <c r="F1156" s="291"/>
      <c r="G1156" s="292"/>
    </row>
    <row r="1157" spans="1:7" ht="15">
      <c r="A1157" s="288"/>
      <c r="B1157" s="289"/>
      <c r="C1157" s="290"/>
      <c r="D1157" s="279"/>
      <c r="E1157" s="279"/>
      <c r="F1157" s="291"/>
      <c r="G1157" s="292"/>
    </row>
    <row r="1158" spans="1:7" ht="15">
      <c r="A1158" s="288"/>
      <c r="B1158" s="289"/>
      <c r="C1158" s="290"/>
      <c r="D1158" s="279"/>
      <c r="E1158" s="279"/>
      <c r="F1158" s="291"/>
      <c r="G1158" s="292"/>
    </row>
    <row r="1159" spans="1:7" ht="15">
      <c r="A1159" s="288"/>
      <c r="B1159" s="289"/>
      <c r="C1159" s="290"/>
      <c r="D1159" s="279"/>
      <c r="E1159" s="279"/>
      <c r="F1159" s="291"/>
      <c r="G1159" s="292"/>
    </row>
    <row r="1160" spans="1:7" ht="15">
      <c r="A1160" s="288"/>
      <c r="B1160" s="289"/>
      <c r="C1160" s="290"/>
      <c r="D1160" s="279"/>
      <c r="E1160" s="279"/>
      <c r="F1160" s="291"/>
      <c r="G1160" s="292"/>
    </row>
    <row r="1161" spans="1:7" ht="15">
      <c r="A1161" s="288"/>
      <c r="B1161" s="289"/>
      <c r="C1161" s="290"/>
      <c r="D1161" s="279"/>
      <c r="E1161" s="279"/>
      <c r="F1161" s="291"/>
      <c r="G1161" s="292"/>
    </row>
    <row r="1162" spans="1:7" ht="15">
      <c r="A1162" s="288"/>
      <c r="B1162" s="289"/>
      <c r="C1162" s="290"/>
      <c r="D1162" s="279"/>
      <c r="E1162" s="279"/>
      <c r="F1162" s="291"/>
      <c r="G1162" s="292"/>
    </row>
    <row r="1163" spans="1:7" ht="15">
      <c r="A1163" s="288"/>
      <c r="B1163" s="289"/>
      <c r="C1163" s="290"/>
      <c r="D1163" s="279"/>
      <c r="E1163" s="279"/>
      <c r="F1163" s="291"/>
      <c r="G1163" s="292"/>
    </row>
    <row r="1164" spans="1:7" ht="15">
      <c r="A1164" s="288"/>
      <c r="B1164" s="289"/>
      <c r="C1164" s="290"/>
      <c r="D1164" s="279"/>
      <c r="E1164" s="279"/>
      <c r="F1164" s="291"/>
      <c r="G1164" s="292"/>
    </row>
    <row r="1165" spans="1:7" ht="15">
      <c r="A1165" s="288"/>
      <c r="B1165" s="289"/>
      <c r="C1165" s="290"/>
      <c r="D1165" s="279"/>
      <c r="E1165" s="279"/>
      <c r="F1165" s="291"/>
      <c r="G1165" s="292"/>
    </row>
    <row r="1166" spans="1:7" ht="15">
      <c r="A1166" s="288"/>
      <c r="B1166" s="289"/>
      <c r="C1166" s="290"/>
      <c r="D1166" s="279"/>
      <c r="E1166" s="279"/>
      <c r="F1166" s="291"/>
      <c r="G1166" s="292"/>
    </row>
    <row r="1167" spans="1:7" ht="15">
      <c r="A1167" s="288"/>
      <c r="B1167" s="289"/>
      <c r="C1167" s="290"/>
      <c r="D1167" s="279"/>
      <c r="E1167" s="279"/>
      <c r="F1167" s="291"/>
      <c r="G1167" s="292"/>
    </row>
    <row r="1168" spans="1:7" ht="15">
      <c r="A1168" s="288"/>
      <c r="B1168" s="289"/>
      <c r="C1168" s="290"/>
      <c r="D1168" s="279"/>
      <c r="E1168" s="279"/>
      <c r="F1168" s="291"/>
      <c r="G1168" s="292"/>
    </row>
    <row r="1169" spans="1:7" ht="15">
      <c r="A1169" s="288"/>
      <c r="B1169" s="289"/>
      <c r="C1169" s="290"/>
      <c r="D1169" s="279"/>
      <c r="E1169" s="279"/>
      <c r="F1169" s="291"/>
      <c r="G1169" s="292"/>
    </row>
    <row r="1170" spans="1:7" ht="15">
      <c r="A1170" s="288"/>
      <c r="B1170" s="289"/>
      <c r="C1170" s="290"/>
      <c r="D1170" s="279"/>
      <c r="E1170" s="279"/>
      <c r="F1170" s="291"/>
      <c r="G1170" s="292"/>
    </row>
    <row r="1171" spans="1:7" ht="15">
      <c r="A1171" s="288"/>
      <c r="B1171" s="289"/>
      <c r="C1171" s="290"/>
      <c r="D1171" s="279"/>
      <c r="E1171" s="279"/>
      <c r="F1171" s="291"/>
      <c r="G1171" s="292"/>
    </row>
    <row r="1172" spans="1:7" ht="15">
      <c r="A1172" s="288"/>
      <c r="B1172" s="289"/>
      <c r="C1172" s="290"/>
      <c r="D1172" s="279"/>
      <c r="E1172" s="279"/>
      <c r="F1172" s="291"/>
      <c r="G1172" s="292"/>
    </row>
    <row r="1173" spans="1:7" ht="15">
      <c r="A1173" s="288"/>
      <c r="B1173" s="289"/>
      <c r="C1173" s="290"/>
      <c r="D1173" s="279"/>
      <c r="E1173" s="279"/>
      <c r="F1173" s="291"/>
      <c r="G1173" s="292"/>
    </row>
    <row r="1174" spans="1:7" ht="15">
      <c r="A1174" s="288"/>
      <c r="B1174" s="289"/>
      <c r="C1174" s="290"/>
      <c r="D1174" s="279"/>
      <c r="E1174" s="279"/>
      <c r="F1174" s="291"/>
      <c r="G1174" s="292"/>
    </row>
    <row r="1175" spans="1:7" ht="15">
      <c r="A1175" s="288"/>
      <c r="B1175" s="289"/>
      <c r="C1175" s="290"/>
      <c r="D1175" s="279"/>
      <c r="E1175" s="279"/>
      <c r="F1175" s="291"/>
      <c r="G1175" s="292"/>
    </row>
    <row r="1176" spans="1:7" ht="15">
      <c r="A1176" s="288"/>
      <c r="B1176" s="289"/>
      <c r="C1176" s="290"/>
      <c r="D1176" s="279"/>
      <c r="E1176" s="279"/>
      <c r="F1176" s="291"/>
      <c r="G1176" s="292"/>
    </row>
    <row r="1177" spans="1:7" ht="15">
      <c r="A1177" s="288"/>
      <c r="B1177" s="289"/>
      <c r="C1177" s="290"/>
      <c r="D1177" s="279"/>
      <c r="E1177" s="279"/>
      <c r="F1177" s="291"/>
      <c r="G1177" s="292"/>
    </row>
    <row r="1178" spans="1:7" ht="15">
      <c r="A1178" s="288"/>
      <c r="B1178" s="289"/>
      <c r="C1178" s="290"/>
      <c r="D1178" s="279"/>
      <c r="E1178" s="279"/>
      <c r="F1178" s="291"/>
      <c r="G1178" s="292"/>
    </row>
    <row r="1179" spans="1:7" ht="15">
      <c r="A1179" s="288"/>
      <c r="B1179" s="289"/>
      <c r="C1179" s="290"/>
      <c r="D1179" s="279"/>
      <c r="E1179" s="279"/>
      <c r="F1179" s="291"/>
      <c r="G1179" s="292"/>
    </row>
    <row r="1180" spans="1:7" ht="15">
      <c r="A1180" s="288"/>
      <c r="B1180" s="289"/>
      <c r="C1180" s="290"/>
      <c r="D1180" s="279"/>
      <c r="E1180" s="279"/>
      <c r="F1180" s="291"/>
      <c r="G1180" s="292"/>
    </row>
    <row r="1181" spans="1:7" ht="15">
      <c r="A1181" s="288"/>
      <c r="B1181" s="289"/>
      <c r="C1181" s="290"/>
      <c r="D1181" s="279"/>
      <c r="E1181" s="279"/>
      <c r="F1181" s="291"/>
      <c r="G1181" s="292"/>
    </row>
    <row r="1182" spans="1:7" ht="15">
      <c r="A1182" s="288"/>
      <c r="B1182" s="289"/>
      <c r="C1182" s="290"/>
      <c r="D1182" s="279"/>
      <c r="E1182" s="279"/>
      <c r="F1182" s="291"/>
      <c r="G1182" s="292"/>
    </row>
    <row r="1183" spans="1:7" ht="15">
      <c r="A1183" s="288"/>
      <c r="B1183" s="289"/>
      <c r="C1183" s="290"/>
      <c r="D1183" s="279"/>
      <c r="E1183" s="279"/>
      <c r="F1183" s="291"/>
      <c r="G1183" s="292"/>
    </row>
    <row r="1184" spans="1:7" ht="15">
      <c r="A1184" s="288"/>
      <c r="B1184" s="289"/>
      <c r="C1184" s="290"/>
      <c r="D1184" s="279"/>
      <c r="E1184" s="279"/>
      <c r="F1184" s="291"/>
      <c r="G1184" s="292"/>
    </row>
    <row r="1185" spans="1:7" ht="15">
      <c r="A1185" s="288"/>
      <c r="B1185" s="289"/>
      <c r="C1185" s="290"/>
      <c r="D1185" s="279"/>
      <c r="E1185" s="279"/>
      <c r="F1185" s="291"/>
      <c r="G1185" s="292"/>
    </row>
    <row r="1186" spans="1:7" ht="15">
      <c r="A1186" s="288"/>
      <c r="B1186" s="289"/>
      <c r="C1186" s="290"/>
      <c r="D1186" s="279"/>
      <c r="E1186" s="279"/>
      <c r="F1186" s="291"/>
      <c r="G1186" s="292"/>
    </row>
    <row r="1187" spans="1:7" ht="15">
      <c r="A1187" s="288"/>
      <c r="B1187" s="289"/>
      <c r="C1187" s="290"/>
      <c r="D1187" s="279"/>
      <c r="E1187" s="279"/>
      <c r="F1187" s="291"/>
      <c r="G1187" s="292"/>
    </row>
    <row r="1188" spans="1:7" ht="15">
      <c r="A1188" s="288"/>
      <c r="B1188" s="289"/>
      <c r="C1188" s="290"/>
      <c r="D1188" s="279"/>
      <c r="E1188" s="279"/>
      <c r="F1188" s="291"/>
      <c r="G1188" s="292"/>
    </row>
    <row r="1189" spans="1:7" ht="15">
      <c r="A1189" s="288"/>
      <c r="B1189" s="289"/>
      <c r="C1189" s="290"/>
      <c r="D1189" s="279"/>
      <c r="E1189" s="279"/>
      <c r="F1189" s="291"/>
      <c r="G1189" s="292"/>
    </row>
    <row r="1190" spans="1:7" ht="15">
      <c r="A1190" s="288"/>
      <c r="B1190" s="289"/>
      <c r="C1190" s="290"/>
      <c r="D1190" s="279"/>
      <c r="E1190" s="279"/>
      <c r="F1190" s="291"/>
      <c r="G1190" s="292"/>
    </row>
    <row r="1191" spans="1:7" ht="15">
      <c r="A1191" s="288"/>
      <c r="B1191" s="289"/>
      <c r="C1191" s="290"/>
      <c r="D1191" s="279"/>
      <c r="E1191" s="279"/>
      <c r="F1191" s="291"/>
      <c r="G1191" s="292"/>
    </row>
    <row r="1192" spans="1:7" ht="15">
      <c r="A1192" s="288"/>
      <c r="B1192" s="289"/>
      <c r="C1192" s="290"/>
      <c r="D1192" s="279"/>
      <c r="E1192" s="279"/>
      <c r="F1192" s="291"/>
      <c r="G1192" s="292"/>
    </row>
    <row r="1193" spans="1:7" ht="15">
      <c r="A1193" s="288"/>
      <c r="B1193" s="289"/>
      <c r="C1193" s="290"/>
      <c r="D1193" s="279"/>
      <c r="E1193" s="279"/>
      <c r="F1193" s="291"/>
      <c r="G1193" s="292"/>
    </row>
    <row r="1194" spans="1:7" ht="15">
      <c r="A1194" s="288"/>
      <c r="B1194" s="289"/>
      <c r="C1194" s="290"/>
      <c r="D1194" s="279"/>
      <c r="E1194" s="279"/>
      <c r="F1194" s="291"/>
      <c r="G1194" s="292"/>
    </row>
    <row r="1195" spans="1:7" ht="15">
      <c r="A1195" s="288"/>
      <c r="B1195" s="289"/>
      <c r="C1195" s="290"/>
      <c r="D1195" s="279"/>
      <c r="E1195" s="279"/>
      <c r="F1195" s="291"/>
      <c r="G1195" s="292"/>
    </row>
    <row r="1196" spans="1:7" ht="15">
      <c r="A1196" s="288"/>
      <c r="B1196" s="289"/>
      <c r="C1196" s="290"/>
      <c r="D1196" s="279"/>
      <c r="E1196" s="279"/>
      <c r="F1196" s="291"/>
      <c r="G1196" s="292"/>
    </row>
    <row r="1197" spans="1:7" ht="15">
      <c r="A1197" s="288"/>
      <c r="B1197" s="289"/>
      <c r="C1197" s="290"/>
      <c r="D1197" s="279"/>
      <c r="E1197" s="279"/>
      <c r="F1197" s="291"/>
      <c r="G1197" s="292"/>
    </row>
    <row r="1198" spans="1:7" ht="15">
      <c r="A1198" s="288"/>
      <c r="B1198" s="289"/>
      <c r="C1198" s="290"/>
      <c r="D1198" s="279"/>
      <c r="E1198" s="279"/>
      <c r="F1198" s="291"/>
      <c r="G1198" s="292"/>
    </row>
    <row r="1199" spans="1:7" ht="15">
      <c r="A1199" s="288"/>
      <c r="B1199" s="289"/>
      <c r="C1199" s="290"/>
      <c r="D1199" s="279"/>
      <c r="E1199" s="279"/>
      <c r="F1199" s="291"/>
      <c r="G1199" s="292"/>
    </row>
    <row r="1200" spans="1:7" ht="15">
      <c r="A1200" s="288"/>
      <c r="B1200" s="289"/>
      <c r="C1200" s="290"/>
      <c r="D1200" s="279"/>
      <c r="E1200" s="279"/>
      <c r="F1200" s="291"/>
      <c r="G1200" s="292"/>
    </row>
    <row r="1201" spans="1:7" ht="15">
      <c r="A1201" s="288"/>
      <c r="B1201" s="289"/>
      <c r="C1201" s="290"/>
      <c r="D1201" s="279"/>
      <c r="E1201" s="279"/>
      <c r="F1201" s="291"/>
      <c r="G1201" s="292"/>
    </row>
    <row r="1202" spans="1:7" ht="15">
      <c r="A1202" s="288"/>
      <c r="B1202" s="289"/>
      <c r="C1202" s="290"/>
      <c r="D1202" s="279"/>
      <c r="E1202" s="279"/>
      <c r="F1202" s="291"/>
      <c r="G1202" s="292"/>
    </row>
    <row r="1203" spans="1:7" ht="15">
      <c r="A1203" s="288"/>
      <c r="B1203" s="289"/>
      <c r="C1203" s="290"/>
      <c r="D1203" s="279"/>
      <c r="E1203" s="279"/>
      <c r="F1203" s="291"/>
      <c r="G1203" s="292"/>
    </row>
    <row r="1204" spans="1:7" ht="15">
      <c r="A1204" s="288"/>
      <c r="B1204" s="289"/>
      <c r="C1204" s="290"/>
      <c r="D1204" s="279"/>
      <c r="E1204" s="279"/>
      <c r="F1204" s="291"/>
      <c r="G1204" s="292"/>
    </row>
    <row r="1205" spans="1:7" ht="15">
      <c r="A1205" s="288"/>
      <c r="B1205" s="289"/>
      <c r="C1205" s="290"/>
      <c r="D1205" s="279"/>
      <c r="E1205" s="279"/>
      <c r="F1205" s="291"/>
      <c r="G1205" s="292"/>
    </row>
    <row r="1206" spans="1:7" ht="15">
      <c r="A1206" s="288"/>
      <c r="B1206" s="289"/>
      <c r="C1206" s="290"/>
      <c r="D1206" s="279"/>
      <c r="E1206" s="279"/>
      <c r="F1206" s="291"/>
      <c r="G1206" s="292"/>
    </row>
    <row r="1207" spans="1:7" ht="15">
      <c r="A1207" s="288"/>
      <c r="B1207" s="289"/>
      <c r="C1207" s="290"/>
      <c r="D1207" s="279"/>
      <c r="E1207" s="279"/>
      <c r="F1207" s="291"/>
      <c r="G1207" s="292"/>
    </row>
    <row r="1208" spans="1:7" ht="15">
      <c r="A1208" s="288"/>
      <c r="B1208" s="289"/>
      <c r="C1208" s="290"/>
      <c r="D1208" s="279"/>
      <c r="E1208" s="279"/>
      <c r="F1208" s="291"/>
      <c r="G1208" s="292"/>
    </row>
    <row r="1209" spans="1:7" ht="15">
      <c r="A1209" s="288"/>
      <c r="B1209" s="289"/>
      <c r="C1209" s="290"/>
      <c r="D1209" s="279"/>
      <c r="E1209" s="279"/>
      <c r="F1209" s="291"/>
      <c r="G1209" s="292"/>
    </row>
    <row r="1210" spans="1:7" ht="15">
      <c r="A1210" s="288"/>
      <c r="B1210" s="289"/>
      <c r="C1210" s="290"/>
      <c r="D1210" s="279"/>
      <c r="E1210" s="279"/>
      <c r="F1210" s="291"/>
      <c r="G1210" s="292"/>
    </row>
    <row r="1211" spans="1:7" ht="15">
      <c r="A1211" s="288"/>
      <c r="B1211" s="289"/>
      <c r="C1211" s="290"/>
      <c r="D1211" s="279"/>
      <c r="E1211" s="279"/>
      <c r="F1211" s="291"/>
      <c r="G1211" s="292"/>
    </row>
    <row r="1212" spans="1:7" ht="15">
      <c r="A1212" s="288"/>
      <c r="B1212" s="289"/>
      <c r="C1212" s="290"/>
      <c r="D1212" s="279"/>
      <c r="E1212" s="279"/>
      <c r="F1212" s="291"/>
      <c r="G1212" s="292"/>
    </row>
    <row r="1213" spans="1:7" ht="15">
      <c r="A1213" s="288"/>
      <c r="B1213" s="289"/>
      <c r="C1213" s="290"/>
      <c r="D1213" s="279"/>
      <c r="E1213" s="279"/>
      <c r="F1213" s="291"/>
      <c r="G1213" s="292"/>
    </row>
    <row r="1214" spans="1:7" ht="15">
      <c r="A1214" s="288"/>
      <c r="B1214" s="289"/>
      <c r="C1214" s="290"/>
      <c r="D1214" s="279"/>
      <c r="E1214" s="279"/>
      <c r="F1214" s="291"/>
      <c r="G1214" s="292"/>
    </row>
    <row r="1215" spans="1:7" ht="15">
      <c r="A1215" s="288"/>
      <c r="B1215" s="289"/>
      <c r="C1215" s="290"/>
      <c r="D1215" s="279"/>
      <c r="E1215" s="279"/>
      <c r="F1215" s="291"/>
      <c r="G1215" s="292"/>
    </row>
    <row r="1216" spans="1:7" ht="15">
      <c r="A1216" s="288"/>
      <c r="B1216" s="289"/>
      <c r="C1216" s="290"/>
      <c r="D1216" s="279"/>
      <c r="E1216" s="279"/>
      <c r="F1216" s="291"/>
      <c r="G1216" s="292"/>
    </row>
    <row r="1217" spans="1:7" ht="15">
      <c r="A1217" s="288"/>
      <c r="B1217" s="289"/>
      <c r="C1217" s="290"/>
      <c r="D1217" s="279"/>
      <c r="E1217" s="279"/>
      <c r="F1217" s="291"/>
      <c r="G1217" s="292"/>
    </row>
    <row r="1218" spans="1:7" ht="15">
      <c r="A1218" s="288"/>
      <c r="B1218" s="289"/>
      <c r="C1218" s="290"/>
      <c r="D1218" s="279"/>
      <c r="E1218" s="279"/>
      <c r="F1218" s="291"/>
      <c r="G1218" s="292"/>
    </row>
    <row r="1219" spans="1:7" ht="15">
      <c r="A1219" s="288"/>
      <c r="B1219" s="289"/>
      <c r="C1219" s="290"/>
      <c r="D1219" s="279"/>
      <c r="E1219" s="279"/>
      <c r="F1219" s="291"/>
      <c r="G1219" s="292"/>
    </row>
    <row r="1220" spans="1:7" ht="15">
      <c r="A1220" s="288"/>
      <c r="B1220" s="289"/>
      <c r="C1220" s="290"/>
      <c r="D1220" s="279"/>
      <c r="E1220" s="279"/>
      <c r="F1220" s="291"/>
      <c r="G1220" s="292"/>
    </row>
    <row r="1221" spans="1:7" ht="15">
      <c r="A1221" s="288"/>
      <c r="B1221" s="289"/>
      <c r="C1221" s="290"/>
      <c r="D1221" s="279"/>
      <c r="E1221" s="279"/>
      <c r="F1221" s="291"/>
      <c r="G1221" s="292"/>
    </row>
    <row r="1222" spans="1:7" ht="15">
      <c r="A1222" s="288"/>
      <c r="B1222" s="289"/>
      <c r="C1222" s="290"/>
      <c r="D1222" s="279"/>
      <c r="E1222" s="279"/>
      <c r="F1222" s="291"/>
      <c r="G1222" s="292"/>
    </row>
    <row r="1223" spans="1:7" ht="15">
      <c r="A1223" s="288"/>
      <c r="B1223" s="289"/>
      <c r="C1223" s="290"/>
      <c r="D1223" s="279"/>
      <c r="E1223" s="279"/>
      <c r="F1223" s="291"/>
      <c r="G1223" s="292"/>
    </row>
    <row r="1224" spans="1:7" ht="15">
      <c r="A1224" s="288"/>
      <c r="B1224" s="289"/>
      <c r="C1224" s="290"/>
      <c r="D1224" s="279"/>
      <c r="E1224" s="279"/>
      <c r="F1224" s="291"/>
      <c r="G1224" s="292"/>
    </row>
    <row r="1225" spans="1:7" ht="15">
      <c r="A1225" s="288"/>
      <c r="B1225" s="289"/>
      <c r="C1225" s="290"/>
      <c r="D1225" s="279"/>
      <c r="E1225" s="279"/>
      <c r="F1225" s="291"/>
      <c r="G1225" s="292"/>
    </row>
    <row r="1226" spans="1:7" ht="15">
      <c r="A1226" s="288"/>
      <c r="B1226" s="289"/>
      <c r="C1226" s="290"/>
      <c r="D1226" s="279"/>
      <c r="E1226" s="279"/>
      <c r="F1226" s="291"/>
      <c r="G1226" s="292"/>
    </row>
    <row r="1227" spans="1:7" ht="15">
      <c r="A1227" s="288"/>
      <c r="B1227" s="289"/>
      <c r="C1227" s="290"/>
      <c r="D1227" s="279"/>
      <c r="E1227" s="279"/>
      <c r="F1227" s="291"/>
      <c r="G1227" s="292"/>
    </row>
    <row r="1228" spans="1:7" ht="15">
      <c r="A1228" s="288"/>
      <c r="B1228" s="289"/>
      <c r="C1228" s="290"/>
      <c r="D1228" s="279"/>
      <c r="E1228" s="279"/>
      <c r="F1228" s="291"/>
      <c r="G1228" s="292"/>
    </row>
    <row r="1229" spans="1:7" ht="15">
      <c r="A1229" s="288"/>
      <c r="B1229" s="289"/>
      <c r="C1229" s="290"/>
      <c r="D1229" s="279"/>
      <c r="E1229" s="279"/>
      <c r="F1229" s="291"/>
      <c r="G1229" s="292"/>
    </row>
    <row r="1230" spans="1:7" ht="15">
      <c r="A1230" s="288"/>
      <c r="B1230" s="289"/>
      <c r="C1230" s="290"/>
      <c r="D1230" s="279"/>
      <c r="E1230" s="279"/>
      <c r="F1230" s="291"/>
      <c r="G1230" s="292"/>
    </row>
    <row r="1231" spans="1:7" ht="15">
      <c r="A1231" s="288"/>
      <c r="B1231" s="289"/>
      <c r="C1231" s="290"/>
      <c r="D1231" s="279"/>
      <c r="E1231" s="279"/>
      <c r="F1231" s="291"/>
      <c r="G1231" s="292"/>
    </row>
    <row r="1232" spans="1:7" ht="15">
      <c r="A1232" s="288"/>
      <c r="B1232" s="289"/>
      <c r="C1232" s="290"/>
      <c r="D1232" s="279"/>
      <c r="E1232" s="279"/>
      <c r="F1232" s="291"/>
      <c r="G1232" s="292"/>
    </row>
    <row r="1233" spans="1:7" ht="15">
      <c r="A1233" s="288"/>
      <c r="B1233" s="289"/>
      <c r="C1233" s="290"/>
      <c r="D1233" s="279"/>
      <c r="E1233" s="279"/>
      <c r="F1233" s="291"/>
      <c r="G1233" s="292"/>
    </row>
    <row r="1234" spans="1:7" ht="15">
      <c r="A1234" s="288"/>
      <c r="B1234" s="289"/>
      <c r="C1234" s="290"/>
      <c r="D1234" s="279"/>
      <c r="E1234" s="279"/>
      <c r="F1234" s="291"/>
      <c r="G1234" s="292"/>
    </row>
    <row r="1235" spans="1:7" ht="15">
      <c r="A1235" s="288"/>
      <c r="B1235" s="289"/>
      <c r="C1235" s="290"/>
      <c r="D1235" s="279"/>
      <c r="E1235" s="279"/>
      <c r="F1235" s="291"/>
      <c r="G1235" s="292"/>
    </row>
    <row r="1236" spans="1:7" ht="15">
      <c r="A1236" s="288"/>
      <c r="B1236" s="289"/>
      <c r="C1236" s="290"/>
      <c r="D1236" s="279"/>
      <c r="E1236" s="279"/>
      <c r="F1236" s="291"/>
      <c r="G1236" s="292"/>
    </row>
    <row r="1237" spans="1:7" ht="15">
      <c r="A1237" s="288"/>
      <c r="B1237" s="289"/>
      <c r="C1237" s="290"/>
      <c r="D1237" s="279"/>
      <c r="E1237" s="279"/>
      <c r="F1237" s="291"/>
      <c r="G1237" s="292"/>
    </row>
    <row r="1238" spans="1:7" ht="15">
      <c r="A1238" s="288"/>
      <c r="B1238" s="289"/>
      <c r="C1238" s="290"/>
      <c r="D1238" s="279"/>
      <c r="E1238" s="279"/>
      <c r="F1238" s="291"/>
      <c r="G1238" s="292"/>
    </row>
    <row r="1239" spans="1:7" ht="15">
      <c r="A1239" s="288"/>
      <c r="B1239" s="289"/>
      <c r="C1239" s="290"/>
      <c r="D1239" s="279"/>
      <c r="E1239" s="279"/>
      <c r="F1239" s="291"/>
      <c r="G1239" s="292"/>
    </row>
    <row r="1240" spans="1:7" ht="15">
      <c r="A1240" s="288"/>
      <c r="B1240" s="289"/>
      <c r="C1240" s="290"/>
      <c r="D1240" s="279"/>
      <c r="E1240" s="279"/>
      <c r="F1240" s="291"/>
      <c r="G1240" s="292"/>
    </row>
    <row r="1241" spans="1:7" ht="15">
      <c r="A1241" s="288"/>
      <c r="B1241" s="289"/>
      <c r="C1241" s="290"/>
      <c r="D1241" s="279"/>
      <c r="E1241" s="279"/>
      <c r="F1241" s="291"/>
      <c r="G1241" s="292"/>
    </row>
    <row r="1242" spans="1:7" ht="15">
      <c r="A1242" s="288"/>
      <c r="B1242" s="289"/>
      <c r="C1242" s="290"/>
      <c r="D1242" s="279"/>
      <c r="E1242" s="279"/>
      <c r="F1242" s="291"/>
      <c r="G1242" s="292"/>
    </row>
    <row r="1243" spans="1:7" ht="15">
      <c r="A1243" s="288"/>
      <c r="B1243" s="289"/>
      <c r="C1243" s="290"/>
      <c r="D1243" s="279"/>
      <c r="E1243" s="279"/>
      <c r="F1243" s="291"/>
      <c r="G1243" s="292"/>
    </row>
    <row r="1244" spans="1:7" ht="15">
      <c r="A1244" s="288"/>
      <c r="B1244" s="289"/>
      <c r="C1244" s="290"/>
      <c r="D1244" s="279"/>
      <c r="E1244" s="279"/>
      <c r="F1244" s="291"/>
      <c r="G1244" s="292"/>
    </row>
    <row r="1245" spans="1:7" ht="15">
      <c r="A1245" s="288"/>
      <c r="B1245" s="289"/>
      <c r="C1245" s="290"/>
      <c r="D1245" s="279"/>
      <c r="E1245" s="279"/>
      <c r="F1245" s="291"/>
      <c r="G1245" s="292"/>
    </row>
    <row r="1246" spans="1:7" ht="15">
      <c r="A1246" s="288"/>
      <c r="B1246" s="289"/>
      <c r="C1246" s="290"/>
      <c r="D1246" s="279"/>
      <c r="E1246" s="279"/>
      <c r="F1246" s="291"/>
      <c r="G1246" s="292"/>
    </row>
    <row r="1247" spans="1:7" ht="15">
      <c r="A1247" s="288"/>
      <c r="B1247" s="289"/>
      <c r="C1247" s="290"/>
      <c r="D1247" s="279"/>
      <c r="E1247" s="279"/>
      <c r="F1247" s="291"/>
      <c r="G1247" s="292"/>
    </row>
    <row r="1248" spans="1:7" ht="15">
      <c r="A1248" s="288"/>
      <c r="B1248" s="289"/>
      <c r="C1248" s="290"/>
      <c r="D1248" s="279"/>
      <c r="E1248" s="279"/>
      <c r="F1248" s="291"/>
      <c r="G1248" s="292"/>
    </row>
    <row r="1249" spans="1:7" ht="15">
      <c r="A1249" s="288"/>
      <c r="B1249" s="289"/>
      <c r="C1249" s="290"/>
      <c r="D1249" s="279"/>
      <c r="E1249" s="279"/>
      <c r="F1249" s="291"/>
      <c r="G1249" s="292"/>
    </row>
    <row r="1250" spans="1:7" ht="15">
      <c r="A1250" s="288"/>
      <c r="B1250" s="289"/>
      <c r="C1250" s="290"/>
      <c r="D1250" s="279"/>
      <c r="E1250" s="279"/>
      <c r="F1250" s="291"/>
      <c r="G1250" s="292"/>
    </row>
    <row r="1251" spans="1:7" ht="15">
      <c r="A1251" s="288"/>
      <c r="B1251" s="289"/>
      <c r="C1251" s="290"/>
      <c r="D1251" s="279"/>
      <c r="E1251" s="279"/>
      <c r="F1251" s="291"/>
      <c r="G1251" s="292"/>
    </row>
    <row r="1252" spans="1:7" ht="15">
      <c r="A1252" s="288"/>
      <c r="B1252" s="289"/>
      <c r="C1252" s="290"/>
      <c r="D1252" s="279"/>
      <c r="E1252" s="279"/>
      <c r="F1252" s="291"/>
      <c r="G1252" s="292"/>
    </row>
    <row r="1253" spans="1:7" ht="15">
      <c r="A1253" s="288"/>
      <c r="B1253" s="289"/>
      <c r="C1253" s="290"/>
      <c r="D1253" s="279"/>
      <c r="E1253" s="279"/>
      <c r="F1253" s="291"/>
      <c r="G1253" s="292"/>
    </row>
    <row r="1254" spans="1:7" ht="15">
      <c r="A1254" s="288"/>
      <c r="B1254" s="289"/>
      <c r="C1254" s="290"/>
      <c r="D1254" s="279"/>
      <c r="E1254" s="279"/>
      <c r="F1254" s="291"/>
      <c r="G1254" s="292"/>
    </row>
    <row r="1255" spans="1:7" ht="15">
      <c r="A1255" s="288"/>
      <c r="B1255" s="289"/>
      <c r="C1255" s="290"/>
      <c r="D1255" s="279"/>
      <c r="E1255" s="279"/>
      <c r="F1255" s="291"/>
      <c r="G1255" s="292"/>
    </row>
    <row r="1256" spans="1:7" ht="15">
      <c r="A1256" s="288"/>
      <c r="B1256" s="289"/>
      <c r="C1256" s="290"/>
      <c r="D1256" s="279"/>
      <c r="E1256" s="279"/>
      <c r="F1256" s="291"/>
      <c r="G1256" s="292"/>
    </row>
    <row r="1257" spans="1:7" ht="15">
      <c r="A1257" s="288"/>
      <c r="B1257" s="289"/>
      <c r="C1257" s="290"/>
      <c r="D1257" s="279"/>
      <c r="E1257" s="279"/>
      <c r="F1257" s="291"/>
      <c r="G1257" s="292"/>
    </row>
    <row r="1258" spans="1:7" ht="15">
      <c r="A1258" s="288"/>
      <c r="B1258" s="289"/>
      <c r="C1258" s="290"/>
      <c r="D1258" s="279"/>
      <c r="E1258" s="279"/>
      <c r="F1258" s="291"/>
      <c r="G1258" s="292"/>
    </row>
    <row r="1259" spans="1:7" ht="15">
      <c r="A1259" s="288"/>
      <c r="B1259" s="289"/>
      <c r="C1259" s="290"/>
      <c r="D1259" s="279"/>
      <c r="E1259" s="279"/>
      <c r="F1259" s="291"/>
      <c r="G1259" s="292"/>
    </row>
    <row r="1260" spans="1:7" ht="15">
      <c r="A1260" s="288"/>
      <c r="B1260" s="289"/>
      <c r="C1260" s="290"/>
      <c r="D1260" s="279"/>
      <c r="E1260" s="279"/>
      <c r="F1260" s="291"/>
      <c r="G1260" s="292"/>
    </row>
    <row r="1261" spans="1:7" ht="15">
      <c r="A1261" s="288"/>
      <c r="B1261" s="289"/>
      <c r="C1261" s="290"/>
      <c r="D1261" s="279"/>
      <c r="E1261" s="279"/>
      <c r="F1261" s="291"/>
      <c r="G1261" s="292"/>
    </row>
    <row r="1262" spans="1:7" ht="15">
      <c r="A1262" s="288"/>
      <c r="B1262" s="289"/>
      <c r="C1262" s="290"/>
      <c r="D1262" s="279"/>
      <c r="E1262" s="279"/>
      <c r="F1262" s="291"/>
      <c r="G1262" s="292"/>
    </row>
    <row r="1263" spans="1:7" ht="15">
      <c r="A1263" s="288"/>
      <c r="B1263" s="289"/>
      <c r="C1263" s="290"/>
      <c r="D1263" s="279"/>
      <c r="E1263" s="279"/>
      <c r="F1263" s="291"/>
      <c r="G1263" s="292"/>
    </row>
    <row r="1264" spans="1:7" ht="15">
      <c r="A1264" s="288"/>
      <c r="B1264" s="289"/>
      <c r="C1264" s="290"/>
      <c r="D1264" s="279"/>
      <c r="E1264" s="279"/>
      <c r="F1264" s="291"/>
      <c r="G1264" s="292"/>
    </row>
    <row r="1265" spans="1:7" ht="15">
      <c r="A1265" s="288"/>
      <c r="B1265" s="289"/>
      <c r="C1265" s="290"/>
      <c r="D1265" s="279"/>
      <c r="E1265" s="279"/>
      <c r="F1265" s="291"/>
      <c r="G1265" s="292"/>
    </row>
    <row r="1266" spans="1:7" ht="15">
      <c r="A1266" s="288"/>
      <c r="B1266" s="289"/>
      <c r="C1266" s="290"/>
      <c r="D1266" s="279"/>
      <c r="E1266" s="279"/>
      <c r="F1266" s="291"/>
      <c r="G1266" s="292"/>
    </row>
    <row r="1267" spans="1:7" ht="15">
      <c r="A1267" s="288"/>
      <c r="B1267" s="289"/>
      <c r="C1267" s="290"/>
      <c r="D1267" s="279"/>
      <c r="E1267" s="279"/>
      <c r="F1267" s="291"/>
      <c r="G1267" s="292"/>
    </row>
    <row r="1268" spans="1:7" ht="15">
      <c r="A1268" s="288"/>
      <c r="B1268" s="289"/>
      <c r="C1268" s="290"/>
      <c r="D1268" s="279"/>
      <c r="E1268" s="279"/>
      <c r="F1268" s="291"/>
      <c r="G1268" s="292"/>
    </row>
    <row r="1269" spans="1:7" ht="15">
      <c r="A1269" s="288"/>
      <c r="B1269" s="289"/>
      <c r="C1269" s="290"/>
      <c r="D1269" s="279"/>
      <c r="E1269" s="279"/>
      <c r="F1269" s="291"/>
      <c r="G1269" s="292"/>
    </row>
    <row r="1270" spans="1:7" ht="15">
      <c r="A1270" s="288"/>
      <c r="B1270" s="289"/>
      <c r="C1270" s="290"/>
      <c r="D1270" s="279"/>
      <c r="E1270" s="279"/>
      <c r="F1270" s="291"/>
      <c r="G1270" s="292"/>
    </row>
    <row r="1271" spans="1:7" ht="15">
      <c r="A1271" s="288"/>
      <c r="B1271" s="289"/>
      <c r="C1271" s="290"/>
      <c r="D1271" s="279"/>
      <c r="E1271" s="279"/>
      <c r="F1271" s="291"/>
      <c r="G1271" s="292"/>
    </row>
    <row r="1272" spans="1:7" ht="15">
      <c r="A1272" s="288"/>
      <c r="B1272" s="289"/>
      <c r="C1272" s="290"/>
      <c r="D1272" s="279"/>
      <c r="E1272" s="279"/>
      <c r="F1272" s="291"/>
      <c r="G1272" s="292"/>
    </row>
    <row r="1273" spans="1:7" ht="15">
      <c r="A1273" s="288"/>
      <c r="B1273" s="289"/>
      <c r="C1273" s="290"/>
      <c r="D1273" s="279"/>
      <c r="E1273" s="279"/>
      <c r="F1273" s="291"/>
      <c r="G1273" s="292"/>
    </row>
    <row r="1274" spans="1:7" ht="15">
      <c r="A1274" s="288"/>
      <c r="B1274" s="289"/>
      <c r="C1274" s="290"/>
      <c r="D1274" s="279"/>
      <c r="E1274" s="279"/>
      <c r="F1274" s="291"/>
      <c r="G1274" s="292"/>
    </row>
    <row r="1275" spans="1:7" ht="15">
      <c r="A1275" s="288"/>
      <c r="B1275" s="289"/>
      <c r="C1275" s="290"/>
      <c r="D1275" s="279"/>
      <c r="E1275" s="279"/>
      <c r="F1275" s="291"/>
      <c r="G1275" s="292"/>
    </row>
    <row r="1276" spans="1:7" ht="15">
      <c r="A1276" s="288"/>
      <c r="B1276" s="289"/>
      <c r="C1276" s="290"/>
      <c r="D1276" s="279"/>
      <c r="E1276" s="279"/>
      <c r="F1276" s="291"/>
      <c r="G1276" s="292"/>
    </row>
    <row r="1277" spans="1:7" ht="15">
      <c r="A1277" s="288"/>
      <c r="B1277" s="289"/>
      <c r="C1277" s="290"/>
      <c r="D1277" s="279"/>
      <c r="E1277" s="279"/>
      <c r="F1277" s="291"/>
      <c r="G1277" s="292"/>
    </row>
    <row r="1278" spans="1:7" ht="15">
      <c r="A1278" s="288"/>
      <c r="B1278" s="289"/>
      <c r="C1278" s="290"/>
      <c r="D1278" s="279"/>
      <c r="E1278" s="279"/>
      <c r="F1278" s="291"/>
      <c r="G1278" s="292"/>
    </row>
    <row r="1279" spans="1:7" ht="15">
      <c r="A1279" s="288"/>
      <c r="B1279" s="289"/>
      <c r="C1279" s="290"/>
      <c r="D1279" s="279"/>
      <c r="E1279" s="279"/>
      <c r="F1279" s="291"/>
      <c r="G1279" s="292"/>
    </row>
    <row r="1280" spans="1:7" ht="15">
      <c r="A1280" s="288"/>
      <c r="B1280" s="289"/>
      <c r="C1280" s="290"/>
      <c r="D1280" s="279"/>
      <c r="E1280" s="279"/>
      <c r="F1280" s="291"/>
      <c r="G1280" s="292"/>
    </row>
    <row r="1281" spans="1:7" ht="15">
      <c r="A1281" s="288"/>
      <c r="B1281" s="289"/>
      <c r="C1281" s="290"/>
      <c r="D1281" s="279"/>
      <c r="E1281" s="279"/>
      <c r="F1281" s="291"/>
      <c r="G1281" s="292"/>
    </row>
    <row r="1282" spans="1:7" ht="15">
      <c r="A1282" s="288"/>
      <c r="B1282" s="289"/>
      <c r="C1282" s="290"/>
      <c r="D1282" s="279"/>
      <c r="E1282" s="279"/>
      <c r="F1282" s="291"/>
      <c r="G1282" s="292"/>
    </row>
    <row r="1283" spans="1:7" ht="15">
      <c r="A1283" s="288"/>
      <c r="B1283" s="289"/>
      <c r="C1283" s="290"/>
      <c r="D1283" s="279"/>
      <c r="E1283" s="279"/>
      <c r="F1283" s="291"/>
      <c r="G1283" s="292"/>
    </row>
    <row r="1284" spans="1:7" ht="15">
      <c r="A1284" s="288"/>
      <c r="B1284" s="289"/>
      <c r="C1284" s="290"/>
      <c r="D1284" s="279"/>
      <c r="E1284" s="279"/>
      <c r="F1284" s="291"/>
      <c r="G1284" s="292"/>
    </row>
    <row r="1285" spans="1:7" ht="15">
      <c r="A1285" s="288"/>
      <c r="B1285" s="289"/>
      <c r="C1285" s="290"/>
      <c r="D1285" s="279"/>
      <c r="E1285" s="279"/>
      <c r="F1285" s="291"/>
      <c r="G1285" s="292"/>
    </row>
    <row r="1286" spans="1:7" ht="15">
      <c r="A1286" s="288"/>
      <c r="B1286" s="289"/>
      <c r="C1286" s="290"/>
      <c r="D1286" s="279"/>
      <c r="E1286" s="279"/>
      <c r="F1286" s="291"/>
      <c r="G1286" s="292"/>
    </row>
    <row r="1287" spans="1:7" ht="15">
      <c r="A1287" s="288"/>
      <c r="B1287" s="289"/>
      <c r="C1287" s="290"/>
      <c r="D1287" s="279"/>
      <c r="E1287" s="279"/>
      <c r="F1287" s="291"/>
      <c r="G1287" s="292"/>
    </row>
    <row r="1288" spans="1:7" ht="15">
      <c r="A1288" s="288"/>
      <c r="B1288" s="289"/>
      <c r="C1288" s="290"/>
      <c r="D1288" s="279"/>
      <c r="E1288" s="279"/>
      <c r="F1288" s="291"/>
      <c r="G1288" s="292"/>
    </row>
    <row r="1289" spans="1:7" ht="15">
      <c r="A1289" s="288"/>
      <c r="B1289" s="289"/>
      <c r="C1289" s="290"/>
      <c r="D1289" s="279"/>
      <c r="E1289" s="279"/>
      <c r="F1289" s="291"/>
      <c r="G1289" s="292"/>
    </row>
    <row r="1290" spans="1:7" ht="15">
      <c r="A1290" s="288"/>
      <c r="B1290" s="289"/>
      <c r="C1290" s="290"/>
      <c r="D1290" s="279"/>
      <c r="E1290" s="279"/>
      <c r="F1290" s="291"/>
      <c r="G1290" s="292"/>
    </row>
    <row r="1291" spans="1:7" ht="15">
      <c r="A1291" s="288"/>
      <c r="B1291" s="289"/>
      <c r="C1291" s="290"/>
      <c r="D1291" s="279"/>
      <c r="E1291" s="279"/>
      <c r="F1291" s="291"/>
      <c r="G1291" s="292"/>
    </row>
    <row r="1292" spans="1:7" ht="15">
      <c r="A1292" s="288"/>
      <c r="B1292" s="289"/>
      <c r="C1292" s="290"/>
      <c r="D1292" s="279"/>
      <c r="E1292" s="279"/>
      <c r="F1292" s="291"/>
      <c r="G1292" s="292"/>
    </row>
    <row r="1293" spans="1:7" ht="15">
      <c r="A1293" s="288"/>
      <c r="B1293" s="289"/>
      <c r="C1293" s="290"/>
      <c r="D1293" s="279"/>
      <c r="E1293" s="279"/>
      <c r="F1293" s="291"/>
      <c r="G1293" s="292"/>
    </row>
    <row r="1294" spans="1:7" ht="15">
      <c r="A1294" s="288"/>
      <c r="B1294" s="289"/>
      <c r="C1294" s="290"/>
      <c r="D1294" s="279"/>
      <c r="E1294" s="279"/>
      <c r="F1294" s="291"/>
      <c r="G1294" s="292"/>
    </row>
    <row r="1295" spans="1:7" ht="15">
      <c r="A1295" s="288"/>
      <c r="B1295" s="289"/>
      <c r="C1295" s="290"/>
      <c r="D1295" s="279"/>
      <c r="E1295" s="279"/>
      <c r="F1295" s="291"/>
      <c r="G1295" s="292"/>
    </row>
    <row r="1296" spans="1:7" ht="15">
      <c r="A1296" s="288"/>
      <c r="B1296" s="289"/>
      <c r="C1296" s="290"/>
      <c r="D1296" s="279"/>
      <c r="E1296" s="279"/>
      <c r="F1296" s="291"/>
      <c r="G1296" s="292"/>
    </row>
    <row r="1297" spans="1:7" ht="15">
      <c r="A1297" s="288"/>
      <c r="B1297" s="289"/>
      <c r="C1297" s="290"/>
      <c r="D1297" s="279"/>
      <c r="E1297" s="279"/>
      <c r="F1297" s="291"/>
      <c r="G1297" s="292"/>
    </row>
    <row r="1298" spans="1:7" ht="15">
      <c r="A1298" s="288"/>
      <c r="B1298" s="289"/>
      <c r="C1298" s="290"/>
      <c r="D1298" s="279"/>
      <c r="E1298" s="279"/>
      <c r="F1298" s="291"/>
      <c r="G1298" s="292"/>
    </row>
    <row r="1299" spans="1:7" ht="15">
      <c r="A1299" s="288"/>
      <c r="B1299" s="289"/>
      <c r="C1299" s="290"/>
      <c r="D1299" s="279"/>
      <c r="E1299" s="279"/>
      <c r="F1299" s="291"/>
      <c r="G1299" s="292"/>
    </row>
    <row r="1300" spans="1:7" ht="15">
      <c r="A1300" s="288"/>
      <c r="B1300" s="289"/>
      <c r="C1300" s="290"/>
      <c r="D1300" s="279"/>
      <c r="E1300" s="279"/>
      <c r="F1300" s="291"/>
      <c r="G1300" s="292"/>
    </row>
    <row r="1301" spans="1:7" ht="15">
      <c r="A1301" s="288"/>
      <c r="B1301" s="289"/>
      <c r="C1301" s="290"/>
      <c r="D1301" s="279"/>
      <c r="E1301" s="279"/>
      <c r="F1301" s="291"/>
      <c r="G1301" s="292"/>
    </row>
    <row r="1302" spans="1:7" ht="15">
      <c r="A1302" s="288"/>
      <c r="B1302" s="289"/>
      <c r="C1302" s="290"/>
      <c r="D1302" s="279"/>
      <c r="E1302" s="279"/>
      <c r="F1302" s="291"/>
      <c r="G1302" s="292"/>
    </row>
    <row r="1303" spans="1:7" ht="15">
      <c r="A1303" s="288"/>
      <c r="B1303" s="289"/>
      <c r="C1303" s="290"/>
      <c r="D1303" s="279"/>
      <c r="E1303" s="279"/>
      <c r="F1303" s="291"/>
      <c r="G1303" s="292"/>
    </row>
    <row r="1304" spans="1:7" ht="15">
      <c r="A1304" s="288"/>
      <c r="B1304" s="289"/>
      <c r="C1304" s="290"/>
      <c r="D1304" s="279"/>
      <c r="E1304" s="279"/>
      <c r="F1304" s="291"/>
      <c r="G1304" s="292"/>
    </row>
    <row r="1305" spans="1:7" ht="15">
      <c r="A1305" s="288"/>
      <c r="B1305" s="289"/>
      <c r="C1305" s="290"/>
      <c r="D1305" s="279"/>
      <c r="E1305" s="279"/>
      <c r="F1305" s="291"/>
      <c r="G1305" s="292"/>
    </row>
    <row r="1306" spans="1:7" ht="15">
      <c r="A1306" s="288"/>
      <c r="B1306" s="289"/>
      <c r="C1306" s="290"/>
      <c r="D1306" s="279"/>
      <c r="E1306" s="279"/>
      <c r="F1306" s="291"/>
      <c r="G1306" s="292"/>
    </row>
    <row r="1307" spans="1:7" ht="15">
      <c r="A1307" s="288"/>
      <c r="B1307" s="289"/>
      <c r="C1307" s="290"/>
      <c r="D1307" s="279"/>
      <c r="E1307" s="279"/>
      <c r="F1307" s="291"/>
      <c r="G1307" s="292"/>
    </row>
    <row r="1308" spans="1:7" ht="15">
      <c r="A1308" s="288"/>
      <c r="B1308" s="289"/>
      <c r="C1308" s="290"/>
      <c r="D1308" s="279"/>
      <c r="E1308" s="279"/>
      <c r="F1308" s="291"/>
      <c r="G1308" s="292"/>
    </row>
    <row r="1309" spans="1:7" ht="15">
      <c r="A1309" s="288"/>
      <c r="B1309" s="289"/>
      <c r="C1309" s="290"/>
      <c r="D1309" s="279"/>
      <c r="E1309" s="279"/>
      <c r="F1309" s="291"/>
      <c r="G1309" s="292"/>
    </row>
    <row r="1310" spans="1:7" ht="15">
      <c r="A1310" s="288"/>
      <c r="B1310" s="289"/>
      <c r="C1310" s="290"/>
      <c r="D1310" s="279"/>
      <c r="E1310" s="279"/>
      <c r="F1310" s="291"/>
      <c r="G1310" s="292"/>
    </row>
    <row r="1311" spans="1:7" ht="15">
      <c r="A1311" s="288"/>
      <c r="B1311" s="289"/>
      <c r="C1311" s="290"/>
      <c r="D1311" s="279"/>
      <c r="E1311" s="279"/>
      <c r="F1311" s="291"/>
      <c r="G1311" s="292"/>
    </row>
    <row r="1312" spans="1:7" ht="15">
      <c r="A1312" s="288"/>
      <c r="B1312" s="289"/>
      <c r="C1312" s="290"/>
      <c r="D1312" s="279"/>
      <c r="E1312" s="279"/>
      <c r="F1312" s="291"/>
      <c r="G1312" s="292"/>
    </row>
    <row r="1313" spans="1:7" ht="15">
      <c r="A1313" s="288"/>
      <c r="B1313" s="289"/>
      <c r="C1313" s="290"/>
      <c r="D1313" s="279"/>
      <c r="E1313" s="279"/>
      <c r="F1313" s="291"/>
      <c r="G1313" s="292"/>
    </row>
    <row r="1314" spans="1:7" ht="15">
      <c r="A1314" s="288"/>
      <c r="B1314" s="289"/>
      <c r="C1314" s="290"/>
      <c r="D1314" s="279"/>
      <c r="E1314" s="279"/>
      <c r="F1314" s="291"/>
      <c r="G1314" s="292"/>
    </row>
    <row r="1315" spans="1:7" ht="15">
      <c r="A1315" s="288"/>
      <c r="B1315" s="289"/>
      <c r="C1315" s="290"/>
      <c r="D1315" s="279"/>
      <c r="E1315" s="279"/>
      <c r="F1315" s="291"/>
      <c r="G1315" s="292"/>
    </row>
    <row r="1316" spans="1:7" ht="15">
      <c r="A1316" s="288"/>
      <c r="B1316" s="289"/>
      <c r="C1316" s="290"/>
      <c r="D1316" s="279"/>
      <c r="E1316" s="279"/>
      <c r="F1316" s="291"/>
      <c r="G1316" s="292"/>
    </row>
    <row r="1317" spans="1:7" ht="15">
      <c r="A1317" s="288"/>
      <c r="B1317" s="289"/>
      <c r="C1317" s="290"/>
      <c r="D1317" s="279"/>
      <c r="E1317" s="279"/>
      <c r="F1317" s="291"/>
      <c r="G1317" s="292"/>
    </row>
    <row r="1318" spans="1:7" ht="15">
      <c r="A1318" s="288"/>
      <c r="B1318" s="289"/>
      <c r="C1318" s="290"/>
      <c r="D1318" s="279"/>
      <c r="E1318" s="279"/>
      <c r="F1318" s="291"/>
      <c r="G1318" s="292"/>
    </row>
    <row r="1319" spans="1:7" ht="15">
      <c r="A1319" s="288"/>
      <c r="B1319" s="289"/>
      <c r="C1319" s="290"/>
      <c r="D1319" s="279"/>
      <c r="E1319" s="279"/>
      <c r="F1319" s="291"/>
      <c r="G1319" s="292"/>
    </row>
    <row r="1320" spans="1:7" ht="15">
      <c r="A1320" s="288"/>
      <c r="B1320" s="289"/>
      <c r="C1320" s="290"/>
      <c r="D1320" s="279"/>
      <c r="E1320" s="279"/>
      <c r="F1320" s="291"/>
      <c r="G1320" s="292"/>
    </row>
    <row r="1321" spans="1:7" ht="15">
      <c r="A1321" s="288"/>
      <c r="B1321" s="289"/>
      <c r="C1321" s="290"/>
      <c r="D1321" s="279"/>
      <c r="E1321" s="279"/>
      <c r="F1321" s="291"/>
      <c r="G1321" s="292"/>
    </row>
    <row r="1322" spans="1:7" ht="15">
      <c r="A1322" s="288"/>
      <c r="B1322" s="289"/>
      <c r="C1322" s="290"/>
      <c r="D1322" s="279"/>
      <c r="E1322" s="279"/>
      <c r="F1322" s="291"/>
      <c r="G1322" s="292"/>
    </row>
    <row r="1323" spans="1:7" ht="15">
      <c r="A1323" s="288"/>
      <c r="B1323" s="289"/>
      <c r="C1323" s="290"/>
      <c r="D1323" s="279"/>
      <c r="E1323" s="279"/>
      <c r="F1323" s="291"/>
      <c r="G1323" s="292"/>
    </row>
    <row r="1324" spans="1:7" ht="15">
      <c r="A1324" s="288"/>
      <c r="B1324" s="289"/>
      <c r="C1324" s="290"/>
      <c r="D1324" s="279"/>
      <c r="E1324" s="279"/>
      <c r="F1324" s="291"/>
      <c r="G1324" s="292"/>
    </row>
    <row r="1325" spans="1:7" ht="15">
      <c r="A1325" s="288"/>
      <c r="B1325" s="289"/>
      <c r="C1325" s="290"/>
      <c r="D1325" s="279"/>
      <c r="E1325" s="279"/>
      <c r="F1325" s="291"/>
      <c r="G1325" s="292"/>
    </row>
    <row r="1326" spans="1:7" ht="15">
      <c r="A1326" s="288"/>
      <c r="B1326" s="289"/>
      <c r="C1326" s="290"/>
      <c r="D1326" s="279"/>
      <c r="E1326" s="279"/>
      <c r="F1326" s="291"/>
      <c r="G1326" s="292"/>
    </row>
    <row r="1327" spans="1:7" ht="15">
      <c r="A1327" s="288"/>
      <c r="B1327" s="289"/>
      <c r="C1327" s="290"/>
      <c r="D1327" s="279"/>
      <c r="E1327" s="279"/>
      <c r="F1327" s="291"/>
      <c r="G1327" s="292"/>
    </row>
    <row r="1328" spans="1:7" ht="15">
      <c r="A1328" s="288"/>
      <c r="B1328" s="289"/>
      <c r="C1328" s="290"/>
      <c r="D1328" s="279"/>
      <c r="E1328" s="279"/>
      <c r="F1328" s="291"/>
      <c r="G1328" s="292"/>
    </row>
    <row r="1329" spans="1:7" ht="15">
      <c r="A1329" s="288"/>
      <c r="B1329" s="289"/>
      <c r="C1329" s="290"/>
      <c r="D1329" s="279"/>
      <c r="E1329" s="279"/>
      <c r="F1329" s="291"/>
      <c r="G1329" s="292"/>
    </row>
    <row r="1330" spans="1:7" ht="15">
      <c r="A1330" s="288"/>
      <c r="B1330" s="289"/>
      <c r="C1330" s="290"/>
      <c r="D1330" s="279"/>
      <c r="E1330" s="279"/>
      <c r="F1330" s="291"/>
      <c r="G1330" s="292"/>
    </row>
    <row r="1331" spans="1:7" ht="15">
      <c r="A1331" s="288"/>
      <c r="B1331" s="289"/>
      <c r="C1331" s="290"/>
      <c r="D1331" s="279"/>
      <c r="E1331" s="279"/>
      <c r="F1331" s="291"/>
      <c r="G1331" s="292"/>
    </row>
    <row r="1332" spans="1:7" ht="15">
      <c r="A1332" s="288"/>
      <c r="B1332" s="289"/>
      <c r="C1332" s="290"/>
      <c r="D1332" s="279"/>
      <c r="E1332" s="279"/>
      <c r="F1332" s="291"/>
      <c r="G1332" s="292"/>
    </row>
    <row r="1333" spans="1:7" ht="15">
      <c r="A1333" s="288"/>
      <c r="B1333" s="289"/>
      <c r="C1333" s="290"/>
      <c r="D1333" s="279"/>
      <c r="E1333" s="279"/>
      <c r="F1333" s="291"/>
      <c r="G1333" s="292"/>
    </row>
    <row r="1334" spans="1:7" ht="15">
      <c r="A1334" s="288"/>
      <c r="B1334" s="289"/>
      <c r="C1334" s="290"/>
      <c r="D1334" s="279"/>
      <c r="E1334" s="279"/>
      <c r="F1334" s="291"/>
      <c r="G1334" s="292"/>
    </row>
    <row r="1335" spans="1:7" ht="15">
      <c r="A1335" s="288"/>
      <c r="B1335" s="289"/>
      <c r="C1335" s="290"/>
      <c r="D1335" s="279"/>
      <c r="E1335" s="279"/>
      <c r="F1335" s="291"/>
      <c r="G1335" s="292"/>
    </row>
    <row r="1336" spans="1:7" ht="15">
      <c r="A1336" s="288"/>
      <c r="B1336" s="289"/>
      <c r="C1336" s="290"/>
      <c r="D1336" s="279"/>
      <c r="E1336" s="279"/>
      <c r="F1336" s="291"/>
      <c r="G1336" s="292"/>
    </row>
    <row r="1337" spans="1:7" ht="15">
      <c r="A1337" s="288"/>
      <c r="B1337" s="289"/>
      <c r="C1337" s="290"/>
      <c r="D1337" s="279"/>
      <c r="E1337" s="279"/>
      <c r="F1337" s="291"/>
      <c r="G1337" s="292"/>
    </row>
    <row r="1338" spans="1:7" ht="15">
      <c r="A1338" s="288"/>
      <c r="B1338" s="289"/>
      <c r="C1338" s="290"/>
      <c r="D1338" s="279"/>
      <c r="E1338" s="279"/>
      <c r="F1338" s="291"/>
      <c r="G1338" s="292"/>
    </row>
    <row r="1339" spans="1:7" ht="15">
      <c r="A1339" s="288"/>
      <c r="B1339" s="289"/>
      <c r="C1339" s="290"/>
      <c r="D1339" s="279"/>
      <c r="E1339" s="279"/>
      <c r="F1339" s="291"/>
      <c r="G1339" s="292"/>
    </row>
    <row r="1340" spans="1:7" ht="15">
      <c r="A1340" s="288"/>
      <c r="B1340" s="289"/>
      <c r="C1340" s="290"/>
      <c r="D1340" s="279"/>
      <c r="E1340" s="279"/>
      <c r="F1340" s="291"/>
      <c r="G1340" s="292"/>
    </row>
    <row r="1341" spans="1:7" ht="15">
      <c r="A1341" s="288"/>
      <c r="B1341" s="289"/>
      <c r="C1341" s="290"/>
      <c r="D1341" s="279"/>
      <c r="E1341" s="279"/>
      <c r="F1341" s="291"/>
      <c r="G1341" s="292"/>
    </row>
    <row r="1342" spans="1:7" ht="15">
      <c r="A1342" s="288"/>
      <c r="B1342" s="289"/>
      <c r="C1342" s="290"/>
      <c r="D1342" s="279"/>
      <c r="E1342" s="279"/>
      <c r="F1342" s="291"/>
      <c r="G1342" s="292"/>
    </row>
    <row r="1343" spans="1:7" ht="15">
      <c r="A1343" s="288"/>
      <c r="B1343" s="289"/>
      <c r="C1343" s="290"/>
      <c r="D1343" s="279"/>
      <c r="E1343" s="279"/>
      <c r="F1343" s="291"/>
      <c r="G1343" s="292"/>
    </row>
    <row r="1344" spans="1:7" ht="15">
      <c r="A1344" s="288"/>
      <c r="B1344" s="289"/>
      <c r="C1344" s="290"/>
      <c r="D1344" s="279"/>
      <c r="E1344" s="279"/>
      <c r="F1344" s="291"/>
      <c r="G1344" s="292"/>
    </row>
    <row r="1345" spans="1:7" ht="15">
      <c r="A1345" s="288"/>
      <c r="B1345" s="289"/>
      <c r="C1345" s="290"/>
      <c r="D1345" s="279"/>
      <c r="E1345" s="279"/>
      <c r="F1345" s="291"/>
      <c r="G1345" s="292"/>
    </row>
    <row r="1346" spans="1:7" ht="15">
      <c r="A1346" s="288"/>
      <c r="B1346" s="289"/>
      <c r="C1346" s="290"/>
      <c r="D1346" s="279"/>
      <c r="E1346" s="279"/>
      <c r="F1346" s="291"/>
      <c r="G1346" s="292"/>
    </row>
    <row r="1347" spans="1:7" ht="15">
      <c r="A1347" s="288"/>
      <c r="B1347" s="289"/>
      <c r="C1347" s="290"/>
      <c r="D1347" s="279"/>
      <c r="E1347" s="279"/>
      <c r="F1347" s="291"/>
      <c r="G1347" s="292"/>
    </row>
    <row r="1348" spans="1:7" ht="15">
      <c r="A1348" s="288"/>
      <c r="B1348" s="289"/>
      <c r="C1348" s="290"/>
      <c r="D1348" s="279"/>
      <c r="E1348" s="279"/>
      <c r="F1348" s="291"/>
      <c r="G1348" s="292"/>
    </row>
    <row r="1349" spans="1:7" ht="15">
      <c r="A1349" s="288"/>
      <c r="B1349" s="289"/>
      <c r="C1349" s="290"/>
      <c r="D1349" s="279"/>
      <c r="E1349" s="279"/>
      <c r="F1349" s="291"/>
      <c r="G1349" s="292"/>
    </row>
    <row r="1350" spans="1:7" ht="15">
      <c r="A1350" s="288"/>
      <c r="B1350" s="289"/>
      <c r="C1350" s="290"/>
      <c r="D1350" s="279"/>
      <c r="E1350" s="279"/>
      <c r="F1350" s="291"/>
      <c r="G1350" s="292"/>
    </row>
    <row r="1351" spans="1:7" ht="15">
      <c r="A1351" s="288"/>
      <c r="B1351" s="289"/>
      <c r="C1351" s="290"/>
      <c r="D1351" s="279"/>
      <c r="E1351" s="279"/>
      <c r="F1351" s="291"/>
      <c r="G1351" s="292"/>
    </row>
    <row r="1352" spans="1:7" ht="15">
      <c r="A1352" s="288"/>
      <c r="B1352" s="289"/>
      <c r="C1352" s="290"/>
      <c r="D1352" s="279"/>
      <c r="E1352" s="279"/>
      <c r="F1352" s="291"/>
      <c r="G1352" s="292"/>
    </row>
    <row r="1353" spans="1:7" ht="15">
      <c r="A1353" s="288"/>
      <c r="B1353" s="289"/>
      <c r="C1353" s="290"/>
      <c r="D1353" s="279"/>
      <c r="E1353" s="279"/>
      <c r="F1353" s="291"/>
      <c r="G1353" s="292"/>
    </row>
    <row r="1354" spans="1:7" ht="15">
      <c r="A1354" s="288"/>
      <c r="B1354" s="289"/>
      <c r="C1354" s="290"/>
      <c r="D1354" s="279"/>
      <c r="E1354" s="279"/>
      <c r="F1354" s="291"/>
      <c r="G1354" s="292"/>
    </row>
    <row r="1355" spans="1:7" ht="15">
      <c r="A1355" s="288"/>
      <c r="B1355" s="289"/>
      <c r="C1355" s="290"/>
      <c r="D1355" s="279"/>
      <c r="E1355" s="279"/>
      <c r="F1355" s="291"/>
      <c r="G1355" s="292"/>
    </row>
    <row r="1356" spans="1:7" ht="15">
      <c r="A1356" s="288"/>
      <c r="B1356" s="289"/>
      <c r="C1356" s="290"/>
      <c r="D1356" s="279"/>
      <c r="E1356" s="279"/>
      <c r="F1356" s="291"/>
      <c r="G1356" s="292"/>
    </row>
    <row r="1357" spans="1:7" ht="15">
      <c r="A1357" s="288"/>
      <c r="B1357" s="289"/>
      <c r="C1357" s="290"/>
      <c r="D1357" s="279"/>
      <c r="E1357" s="279"/>
      <c r="F1357" s="291"/>
      <c r="G1357" s="292"/>
    </row>
    <row r="1358" spans="1:7" ht="15">
      <c r="A1358" s="288"/>
      <c r="B1358" s="289"/>
      <c r="C1358" s="290"/>
      <c r="D1358" s="279"/>
      <c r="E1358" s="279"/>
      <c r="F1358" s="291"/>
      <c r="G1358" s="292"/>
    </row>
    <row r="1359" spans="1:7" ht="15">
      <c r="A1359" s="288"/>
      <c r="B1359" s="289"/>
      <c r="C1359" s="290"/>
      <c r="D1359" s="279"/>
      <c r="E1359" s="279"/>
      <c r="F1359" s="291"/>
      <c r="G1359" s="292"/>
    </row>
    <row r="1360" spans="1:7" ht="15">
      <c r="A1360" s="288"/>
      <c r="B1360" s="289"/>
      <c r="C1360" s="290"/>
      <c r="D1360" s="279"/>
      <c r="E1360" s="279"/>
      <c r="F1360" s="291"/>
      <c r="G1360" s="292"/>
    </row>
    <row r="1361" spans="1:7" ht="15">
      <c r="A1361" s="288"/>
      <c r="B1361" s="289"/>
      <c r="C1361" s="290"/>
      <c r="D1361" s="279"/>
      <c r="E1361" s="279"/>
      <c r="F1361" s="291"/>
      <c r="G1361" s="292"/>
    </row>
    <row r="1362" spans="1:7" ht="15">
      <c r="A1362" s="288"/>
      <c r="B1362" s="289"/>
      <c r="C1362" s="290"/>
      <c r="D1362" s="279"/>
      <c r="E1362" s="279"/>
      <c r="F1362" s="291"/>
      <c r="G1362" s="292"/>
    </row>
    <row r="1363" spans="1:7" ht="15">
      <c r="A1363" s="288"/>
      <c r="B1363" s="289"/>
      <c r="C1363" s="290"/>
      <c r="D1363" s="279"/>
      <c r="E1363" s="279"/>
      <c r="F1363" s="291"/>
      <c r="G1363" s="292"/>
    </row>
    <row r="1364" spans="1:7" ht="15">
      <c r="A1364" s="288"/>
      <c r="B1364" s="289"/>
      <c r="C1364" s="290"/>
      <c r="D1364" s="279"/>
      <c r="E1364" s="279"/>
      <c r="F1364" s="291"/>
      <c r="G1364" s="292"/>
    </row>
    <row r="1365" spans="1:7" ht="15">
      <c r="A1365" s="288"/>
      <c r="B1365" s="289"/>
      <c r="C1365" s="290"/>
      <c r="D1365" s="279"/>
      <c r="E1365" s="279"/>
      <c r="F1365" s="291"/>
      <c r="G1365" s="292"/>
    </row>
    <row r="1366" spans="1:7" ht="15">
      <c r="A1366" s="288"/>
      <c r="B1366" s="289"/>
      <c r="C1366" s="290"/>
      <c r="D1366" s="279"/>
      <c r="E1366" s="279"/>
      <c r="F1366" s="291"/>
      <c r="G1366" s="292"/>
    </row>
    <row r="1367" spans="1:7" ht="15">
      <c r="A1367" s="288"/>
      <c r="B1367" s="289"/>
      <c r="C1367" s="290"/>
      <c r="D1367" s="279"/>
      <c r="E1367" s="279"/>
      <c r="F1367" s="291"/>
      <c r="G1367" s="292"/>
    </row>
    <row r="1368" spans="1:7" ht="15">
      <c r="A1368" s="288"/>
      <c r="B1368" s="289"/>
      <c r="C1368" s="290"/>
      <c r="D1368" s="279"/>
      <c r="E1368" s="279"/>
      <c r="F1368" s="291"/>
      <c r="G1368" s="292"/>
    </row>
    <row r="1369" spans="1:7" ht="15">
      <c r="A1369" s="288"/>
      <c r="B1369" s="289"/>
      <c r="C1369" s="290"/>
      <c r="D1369" s="279"/>
      <c r="E1369" s="279"/>
      <c r="F1369" s="291"/>
      <c r="G1369" s="292"/>
    </row>
    <row r="1370" spans="1:7" ht="15">
      <c r="A1370" s="288"/>
      <c r="B1370" s="289"/>
      <c r="C1370" s="290"/>
      <c r="D1370" s="279"/>
      <c r="E1370" s="279"/>
      <c r="F1370" s="291"/>
      <c r="G1370" s="292"/>
    </row>
    <row r="1371" spans="1:7" ht="15">
      <c r="A1371" s="288"/>
      <c r="B1371" s="289"/>
      <c r="C1371" s="290"/>
      <c r="D1371" s="279"/>
      <c r="E1371" s="279"/>
      <c r="F1371" s="291"/>
      <c r="G1371" s="292"/>
    </row>
    <row r="1372" spans="1:7" ht="15">
      <c r="A1372" s="288"/>
      <c r="B1372" s="289"/>
      <c r="C1372" s="290"/>
      <c r="D1372" s="279"/>
      <c r="E1372" s="279"/>
      <c r="F1372" s="291"/>
      <c r="G1372" s="292"/>
    </row>
    <row r="1373" spans="1:7" ht="15">
      <c r="A1373" s="288"/>
      <c r="B1373" s="289"/>
      <c r="C1373" s="290"/>
      <c r="D1373" s="279"/>
      <c r="E1373" s="279"/>
      <c r="F1373" s="291"/>
      <c r="G1373" s="292"/>
    </row>
    <row r="1374" spans="1:7" ht="15">
      <c r="A1374" s="288"/>
      <c r="B1374" s="289"/>
      <c r="C1374" s="290"/>
      <c r="D1374" s="279"/>
      <c r="E1374" s="279"/>
      <c r="F1374" s="291"/>
      <c r="G1374" s="292"/>
    </row>
    <row r="1375" spans="1:7" ht="15">
      <c r="A1375" s="288"/>
      <c r="B1375" s="289"/>
      <c r="C1375" s="290"/>
      <c r="D1375" s="279"/>
      <c r="E1375" s="279"/>
      <c r="F1375" s="291"/>
      <c r="G1375" s="292"/>
    </row>
    <row r="1376" spans="1:7" ht="15">
      <c r="A1376" s="288"/>
      <c r="B1376" s="289"/>
      <c r="C1376" s="290"/>
      <c r="D1376" s="279"/>
      <c r="E1376" s="279"/>
      <c r="F1376" s="291"/>
      <c r="G1376" s="292"/>
    </row>
    <row r="1377" spans="1:7" ht="15">
      <c r="A1377" s="288"/>
      <c r="B1377" s="289"/>
      <c r="C1377" s="290"/>
      <c r="D1377" s="279"/>
      <c r="E1377" s="279"/>
      <c r="F1377" s="291"/>
      <c r="G1377" s="292"/>
    </row>
    <row r="1378" spans="1:7" ht="15">
      <c r="A1378" s="288"/>
      <c r="B1378" s="289"/>
      <c r="C1378" s="290"/>
      <c r="D1378" s="279"/>
      <c r="E1378" s="279"/>
      <c r="F1378" s="291"/>
      <c r="G1378" s="292"/>
    </row>
    <row r="1379" spans="1:7" ht="15">
      <c r="A1379" s="288"/>
      <c r="B1379" s="289"/>
      <c r="C1379" s="290"/>
      <c r="D1379" s="279"/>
      <c r="E1379" s="279"/>
      <c r="F1379" s="291"/>
      <c r="G1379" s="292"/>
    </row>
    <row r="1380" spans="1:7" ht="15">
      <c r="A1380" s="288"/>
      <c r="B1380" s="289"/>
      <c r="C1380" s="290"/>
      <c r="D1380" s="279"/>
      <c r="E1380" s="279"/>
      <c r="F1380" s="291"/>
      <c r="G1380" s="292"/>
    </row>
    <row r="1381" spans="1:7" ht="15">
      <c r="A1381" s="288"/>
      <c r="B1381" s="289"/>
      <c r="C1381" s="290"/>
      <c r="D1381" s="279"/>
      <c r="E1381" s="279"/>
      <c r="F1381" s="291"/>
      <c r="G1381" s="292"/>
    </row>
    <row r="1382" spans="1:7" ht="15">
      <c r="A1382" s="288"/>
      <c r="B1382" s="289"/>
      <c r="C1382" s="290"/>
      <c r="D1382" s="279"/>
      <c r="E1382" s="279"/>
      <c r="F1382" s="291"/>
      <c r="G1382" s="292"/>
    </row>
    <row r="1383" spans="1:7" ht="15">
      <c r="A1383" s="288"/>
      <c r="B1383" s="289"/>
      <c r="C1383" s="290"/>
      <c r="D1383" s="279"/>
      <c r="E1383" s="279"/>
      <c r="F1383" s="291"/>
      <c r="G1383" s="292"/>
    </row>
    <row r="1384" spans="1:7" ht="15">
      <c r="A1384" s="288"/>
      <c r="B1384" s="289"/>
      <c r="C1384" s="290"/>
      <c r="D1384" s="279"/>
      <c r="E1384" s="279"/>
      <c r="F1384" s="291"/>
      <c r="G1384" s="292"/>
    </row>
    <row r="1385" spans="1:7" ht="15">
      <c r="A1385" s="288"/>
      <c r="B1385" s="289"/>
      <c r="C1385" s="290"/>
      <c r="D1385" s="279"/>
      <c r="E1385" s="279"/>
      <c r="F1385" s="291"/>
      <c r="G1385" s="292"/>
    </row>
    <row r="1386" spans="1:7" ht="15">
      <c r="A1386" s="288"/>
      <c r="B1386" s="289"/>
      <c r="C1386" s="290"/>
      <c r="D1386" s="279"/>
      <c r="E1386" s="279"/>
      <c r="F1386" s="291"/>
      <c r="G1386" s="292"/>
    </row>
    <row r="1387" spans="1:7" ht="15">
      <c r="A1387" s="288"/>
      <c r="B1387" s="289"/>
      <c r="C1387" s="290"/>
      <c r="D1387" s="279"/>
      <c r="E1387" s="279"/>
      <c r="F1387" s="291"/>
      <c r="G1387" s="292"/>
    </row>
    <row r="1388" spans="1:7" ht="15">
      <c r="A1388" s="288"/>
      <c r="B1388" s="289"/>
      <c r="C1388" s="290"/>
      <c r="D1388" s="279"/>
      <c r="E1388" s="279"/>
      <c r="F1388" s="291"/>
      <c r="G1388" s="292"/>
    </row>
    <row r="1389" spans="1:7" ht="15">
      <c r="A1389" s="288"/>
      <c r="B1389" s="289"/>
      <c r="C1389" s="290"/>
      <c r="D1389" s="279"/>
      <c r="E1389" s="279"/>
      <c r="F1389" s="291"/>
      <c r="G1389" s="292"/>
    </row>
    <row r="1390" spans="1:7" ht="15">
      <c r="A1390" s="288"/>
      <c r="B1390" s="289"/>
      <c r="C1390" s="290"/>
      <c r="D1390" s="279"/>
      <c r="E1390" s="279"/>
      <c r="F1390" s="291"/>
      <c r="G1390" s="292"/>
    </row>
    <row r="1391" spans="1:7" ht="15">
      <c r="A1391" s="288"/>
      <c r="B1391" s="289"/>
      <c r="C1391" s="290"/>
      <c r="D1391" s="279"/>
      <c r="E1391" s="279"/>
      <c r="F1391" s="291"/>
      <c r="G1391" s="292"/>
    </row>
    <row r="1392" spans="1:7" ht="15">
      <c r="A1392" s="288"/>
      <c r="B1392" s="289"/>
      <c r="C1392" s="290"/>
      <c r="D1392" s="279"/>
      <c r="E1392" s="279"/>
      <c r="F1392" s="291"/>
      <c r="G1392" s="292"/>
    </row>
    <row r="1393" spans="1:7" ht="15">
      <c r="A1393" s="288"/>
      <c r="B1393" s="289"/>
      <c r="C1393" s="290"/>
      <c r="D1393" s="279"/>
      <c r="E1393" s="279"/>
      <c r="F1393" s="291"/>
      <c r="G1393" s="292"/>
    </row>
    <row r="1394" spans="1:7" ht="15">
      <c r="A1394" s="288"/>
      <c r="B1394" s="289"/>
      <c r="C1394" s="290"/>
      <c r="D1394" s="279"/>
      <c r="E1394" s="279"/>
      <c r="F1394" s="291"/>
      <c r="G1394" s="292"/>
    </row>
    <row r="1395" spans="1:7" ht="15">
      <c r="A1395" s="288"/>
      <c r="B1395" s="289"/>
      <c r="C1395" s="290"/>
      <c r="D1395" s="279"/>
      <c r="E1395" s="279"/>
      <c r="F1395" s="291"/>
      <c r="G1395" s="292"/>
    </row>
    <row r="1396" spans="1:7" ht="15">
      <c r="A1396" s="288"/>
      <c r="B1396" s="289"/>
      <c r="C1396" s="290"/>
      <c r="D1396" s="279"/>
      <c r="E1396" s="279"/>
      <c r="F1396" s="291"/>
      <c r="G1396" s="292"/>
    </row>
    <row r="1397" spans="1:7" ht="15">
      <c r="A1397" s="288"/>
      <c r="B1397" s="289"/>
      <c r="C1397" s="290"/>
      <c r="D1397" s="279"/>
      <c r="E1397" s="279"/>
      <c r="F1397" s="291"/>
      <c r="G1397" s="292"/>
    </row>
    <row r="1398" spans="1:7" ht="15">
      <c r="A1398" s="288"/>
      <c r="B1398" s="289"/>
      <c r="C1398" s="290"/>
      <c r="D1398" s="279"/>
      <c r="E1398" s="279"/>
      <c r="F1398" s="291"/>
      <c r="G1398" s="292"/>
    </row>
    <row r="1399" spans="1:7" ht="15">
      <c r="A1399" s="288"/>
      <c r="B1399" s="289"/>
      <c r="C1399" s="290"/>
      <c r="D1399" s="279"/>
      <c r="E1399" s="279"/>
      <c r="F1399" s="291"/>
      <c r="G1399" s="292"/>
    </row>
    <row r="1400" spans="1:7" ht="15">
      <c r="A1400" s="288"/>
      <c r="B1400" s="289"/>
      <c r="C1400" s="290"/>
      <c r="D1400" s="279"/>
      <c r="E1400" s="279"/>
      <c r="F1400" s="291"/>
      <c r="G1400" s="292"/>
    </row>
    <row r="1401" spans="1:7" ht="15">
      <c r="A1401" s="288"/>
      <c r="B1401" s="289"/>
      <c r="C1401" s="290"/>
      <c r="D1401" s="279"/>
      <c r="E1401" s="279"/>
      <c r="F1401" s="291"/>
      <c r="G1401" s="292"/>
    </row>
    <row r="1402" spans="1:7" ht="15">
      <c r="A1402" s="288"/>
      <c r="B1402" s="289"/>
      <c r="C1402" s="290"/>
      <c r="D1402" s="279"/>
      <c r="E1402" s="279"/>
      <c r="F1402" s="291"/>
      <c r="G1402" s="292"/>
    </row>
    <row r="1403" spans="1:7" ht="15">
      <c r="A1403" s="288"/>
      <c r="B1403" s="289"/>
      <c r="C1403" s="290"/>
      <c r="D1403" s="279"/>
      <c r="E1403" s="279"/>
      <c r="F1403" s="291"/>
      <c r="G1403" s="292"/>
    </row>
    <row r="1404" spans="1:7" ht="15">
      <c r="A1404" s="288"/>
      <c r="B1404" s="289"/>
      <c r="C1404" s="290"/>
      <c r="D1404" s="279"/>
      <c r="E1404" s="279"/>
      <c r="F1404" s="291"/>
      <c r="G1404" s="292"/>
    </row>
    <row r="1405" spans="1:7" ht="15">
      <c r="A1405" s="288"/>
      <c r="B1405" s="289"/>
      <c r="C1405" s="290"/>
      <c r="D1405" s="279"/>
      <c r="E1405" s="279"/>
      <c r="F1405" s="291"/>
      <c r="G1405" s="292"/>
    </row>
    <row r="1406" spans="1:7" ht="15">
      <c r="A1406" s="288"/>
      <c r="B1406" s="289"/>
      <c r="C1406" s="290"/>
      <c r="D1406" s="279"/>
      <c r="E1406" s="279"/>
      <c r="F1406" s="291"/>
      <c r="G1406" s="292"/>
    </row>
    <row r="1407" spans="1:7" ht="15">
      <c r="A1407" s="288"/>
      <c r="B1407" s="289"/>
      <c r="C1407" s="290"/>
      <c r="D1407" s="279"/>
      <c r="E1407" s="279"/>
      <c r="F1407" s="291"/>
      <c r="G1407" s="292"/>
    </row>
    <row r="1408" spans="1:7" ht="15">
      <c r="A1408" s="288"/>
      <c r="B1408" s="289"/>
      <c r="C1408" s="290"/>
      <c r="D1408" s="279"/>
      <c r="E1408" s="279"/>
      <c r="F1408" s="291"/>
      <c r="G1408" s="292"/>
    </row>
    <row r="1409" spans="1:7" ht="15">
      <c r="A1409" s="288"/>
      <c r="B1409" s="289"/>
      <c r="C1409" s="290"/>
      <c r="D1409" s="279"/>
      <c r="E1409" s="279"/>
      <c r="F1409" s="291"/>
      <c r="G1409" s="292"/>
    </row>
    <row r="1410" spans="1:7" ht="15">
      <c r="A1410" s="288"/>
      <c r="B1410" s="289"/>
      <c r="C1410" s="290"/>
      <c r="D1410" s="279"/>
      <c r="E1410" s="279"/>
      <c r="F1410" s="291"/>
      <c r="G1410" s="292"/>
    </row>
    <row r="1411" spans="1:7" ht="15">
      <c r="A1411" s="288"/>
      <c r="B1411" s="289"/>
      <c r="C1411" s="290"/>
      <c r="D1411" s="279"/>
      <c r="E1411" s="279"/>
      <c r="F1411" s="291"/>
      <c r="G1411" s="292"/>
    </row>
    <row r="1412" spans="1:7" ht="15">
      <c r="A1412" s="288"/>
      <c r="B1412" s="289"/>
      <c r="C1412" s="290"/>
      <c r="D1412" s="279"/>
      <c r="E1412" s="279"/>
      <c r="F1412" s="291"/>
      <c r="G1412" s="292"/>
    </row>
    <row r="1413" spans="1:7" ht="15">
      <c r="A1413" s="288"/>
      <c r="B1413" s="289"/>
      <c r="C1413" s="290"/>
      <c r="D1413" s="279"/>
      <c r="E1413" s="279"/>
      <c r="F1413" s="291"/>
      <c r="G1413" s="292"/>
    </row>
    <row r="1414" spans="1:7" ht="15">
      <c r="A1414" s="288"/>
      <c r="B1414" s="289"/>
      <c r="C1414" s="290"/>
      <c r="D1414" s="279"/>
      <c r="E1414" s="279"/>
      <c r="F1414" s="291"/>
      <c r="G1414" s="292"/>
    </row>
    <row r="1415" spans="1:7" ht="15">
      <c r="A1415" s="288"/>
      <c r="B1415" s="289"/>
      <c r="C1415" s="290"/>
      <c r="D1415" s="279"/>
      <c r="E1415" s="279"/>
      <c r="F1415" s="291"/>
      <c r="G1415" s="292"/>
    </row>
    <row r="1416" spans="1:7" ht="15">
      <c r="A1416" s="288"/>
      <c r="B1416" s="289"/>
      <c r="C1416" s="290"/>
      <c r="D1416" s="279"/>
      <c r="E1416" s="279"/>
      <c r="F1416" s="291"/>
      <c r="G1416" s="292"/>
    </row>
    <row r="1417" spans="1:7" ht="15">
      <c r="A1417" s="288"/>
      <c r="B1417" s="289"/>
      <c r="C1417" s="290"/>
      <c r="D1417" s="279"/>
      <c r="E1417" s="279"/>
      <c r="F1417" s="291"/>
      <c r="G1417" s="292"/>
    </row>
    <row r="1418" spans="1:7" ht="15">
      <c r="A1418" s="288"/>
      <c r="B1418" s="289"/>
      <c r="C1418" s="290"/>
      <c r="D1418" s="279"/>
      <c r="E1418" s="279"/>
      <c r="F1418" s="291"/>
      <c r="G1418" s="292"/>
    </row>
    <row r="1419" spans="1:7" ht="15">
      <c r="A1419" s="288"/>
      <c r="B1419" s="289"/>
      <c r="C1419" s="290"/>
      <c r="D1419" s="279"/>
      <c r="E1419" s="279"/>
      <c r="F1419" s="291"/>
      <c r="G1419" s="292"/>
    </row>
    <row r="1420" spans="1:7" ht="15">
      <c r="A1420" s="288"/>
      <c r="B1420" s="289"/>
      <c r="C1420" s="290"/>
      <c r="D1420" s="279"/>
      <c r="E1420" s="279"/>
      <c r="F1420" s="291"/>
      <c r="G1420" s="292"/>
    </row>
    <row r="1421" spans="1:7" ht="15">
      <c r="A1421" s="288"/>
      <c r="B1421" s="289"/>
      <c r="C1421" s="290"/>
      <c r="D1421" s="279"/>
      <c r="E1421" s="279"/>
      <c r="F1421" s="291"/>
      <c r="G1421" s="292"/>
    </row>
    <row r="1422" spans="1:7" ht="15">
      <c r="A1422" s="288"/>
      <c r="B1422" s="289"/>
      <c r="C1422" s="290"/>
      <c r="D1422" s="279"/>
      <c r="E1422" s="279"/>
      <c r="F1422" s="291"/>
      <c r="G1422" s="292"/>
    </row>
    <row r="1423" spans="1:7" ht="15">
      <c r="A1423" s="288"/>
      <c r="B1423" s="289"/>
      <c r="C1423" s="290"/>
      <c r="D1423" s="279"/>
      <c r="E1423" s="279"/>
      <c r="F1423" s="291"/>
      <c r="G1423" s="292"/>
    </row>
    <row r="1424" spans="1:7" ht="15">
      <c r="A1424" s="288"/>
      <c r="B1424" s="289"/>
      <c r="C1424" s="290"/>
      <c r="D1424" s="279"/>
      <c r="E1424" s="279"/>
      <c r="F1424" s="291"/>
      <c r="G1424" s="292"/>
    </row>
    <row r="1425" spans="1:7" ht="15">
      <c r="A1425" s="288"/>
      <c r="B1425" s="289"/>
      <c r="C1425" s="290"/>
      <c r="D1425" s="279"/>
      <c r="E1425" s="279"/>
      <c r="F1425" s="291"/>
      <c r="G1425" s="292"/>
    </row>
    <row r="1426" spans="1:7" ht="15">
      <c r="A1426" s="288"/>
      <c r="B1426" s="289"/>
      <c r="C1426" s="290"/>
      <c r="D1426" s="279"/>
      <c r="E1426" s="279"/>
      <c r="F1426" s="291"/>
      <c r="G1426" s="292"/>
    </row>
    <row r="1427" spans="1:7" ht="15">
      <c r="A1427" s="288"/>
      <c r="B1427" s="289"/>
      <c r="C1427" s="290"/>
      <c r="D1427" s="279"/>
      <c r="E1427" s="279"/>
      <c r="F1427" s="291"/>
      <c r="G1427" s="292"/>
    </row>
    <row r="1428" spans="1:7" ht="15">
      <c r="A1428" s="288"/>
      <c r="B1428" s="289"/>
      <c r="C1428" s="290"/>
      <c r="D1428" s="279"/>
      <c r="E1428" s="279"/>
      <c r="F1428" s="291"/>
      <c r="G1428" s="292"/>
    </row>
    <row r="1429" spans="1:7" ht="15">
      <c r="A1429" s="288"/>
      <c r="B1429" s="289"/>
      <c r="C1429" s="290"/>
      <c r="D1429" s="279"/>
      <c r="E1429" s="279"/>
      <c r="F1429" s="291"/>
      <c r="G1429" s="292"/>
    </row>
    <row r="1430" spans="1:7" ht="15">
      <c r="A1430" s="288"/>
      <c r="B1430" s="289"/>
      <c r="C1430" s="290"/>
      <c r="D1430" s="279"/>
      <c r="E1430" s="279"/>
      <c r="F1430" s="291"/>
      <c r="G1430" s="292"/>
    </row>
    <row r="1431" spans="1:7" ht="15">
      <c r="A1431" s="288"/>
      <c r="B1431" s="289"/>
      <c r="C1431" s="290"/>
      <c r="D1431" s="279"/>
      <c r="E1431" s="279"/>
      <c r="F1431" s="291"/>
      <c r="G1431" s="292"/>
    </row>
    <row r="1432" spans="1:7" ht="15">
      <c r="A1432" s="288"/>
      <c r="B1432" s="289"/>
      <c r="C1432" s="290"/>
      <c r="D1432" s="279"/>
      <c r="E1432" s="279"/>
      <c r="F1432" s="291"/>
      <c r="G1432" s="292"/>
    </row>
    <row r="1433" spans="1:7" ht="15">
      <c r="A1433" s="288"/>
      <c r="B1433" s="289"/>
      <c r="C1433" s="290"/>
      <c r="D1433" s="279"/>
      <c r="E1433" s="279"/>
      <c r="F1433" s="291"/>
      <c r="G1433" s="292"/>
    </row>
    <row r="1434" spans="1:7" ht="15">
      <c r="A1434" s="288"/>
      <c r="B1434" s="289"/>
      <c r="C1434" s="290"/>
      <c r="D1434" s="279"/>
      <c r="E1434" s="279"/>
      <c r="F1434" s="291"/>
      <c r="G1434" s="292"/>
    </row>
    <row r="1435" spans="1:7" ht="15">
      <c r="A1435" s="288"/>
      <c r="B1435" s="289"/>
      <c r="C1435" s="290"/>
      <c r="D1435" s="279"/>
      <c r="E1435" s="279"/>
      <c r="F1435" s="291"/>
      <c r="G1435" s="292"/>
    </row>
    <row r="1436" spans="1:7" ht="15">
      <c r="A1436" s="288"/>
      <c r="B1436" s="289"/>
      <c r="C1436" s="290"/>
      <c r="D1436" s="279"/>
      <c r="E1436" s="279"/>
      <c r="F1436" s="291"/>
      <c r="G1436" s="292"/>
    </row>
    <row r="1437" spans="1:7" ht="15">
      <c r="A1437" s="288"/>
      <c r="B1437" s="289"/>
      <c r="C1437" s="290"/>
      <c r="D1437" s="279"/>
      <c r="E1437" s="279"/>
      <c r="F1437" s="291"/>
      <c r="G1437" s="292"/>
    </row>
    <row r="1438" spans="1:7" ht="15">
      <c r="A1438" s="288"/>
      <c r="B1438" s="289"/>
      <c r="C1438" s="290"/>
      <c r="D1438" s="279"/>
      <c r="E1438" s="279"/>
      <c r="F1438" s="291"/>
      <c r="G1438" s="292"/>
    </row>
    <row r="1439" spans="1:7" ht="15">
      <c r="A1439" s="288"/>
      <c r="B1439" s="289"/>
      <c r="C1439" s="290"/>
      <c r="D1439" s="279"/>
      <c r="E1439" s="279"/>
      <c r="F1439" s="291"/>
      <c r="G1439" s="292"/>
    </row>
    <row r="1440" spans="1:7" ht="15">
      <c r="A1440" s="288"/>
      <c r="B1440" s="289"/>
      <c r="C1440" s="290"/>
      <c r="D1440" s="279"/>
      <c r="E1440" s="279"/>
      <c r="F1440" s="291"/>
      <c r="G1440" s="292"/>
    </row>
    <row r="1441" spans="1:7" ht="15">
      <c r="A1441" s="288"/>
      <c r="B1441" s="289"/>
      <c r="C1441" s="290"/>
      <c r="D1441" s="279"/>
      <c r="E1441" s="279"/>
      <c r="F1441" s="291"/>
      <c r="G1441" s="292"/>
    </row>
    <row r="1442" spans="1:7" ht="15">
      <c r="A1442" s="288"/>
      <c r="B1442" s="289"/>
      <c r="C1442" s="290"/>
      <c r="D1442" s="279"/>
      <c r="E1442" s="279"/>
      <c r="F1442" s="291"/>
      <c r="G1442" s="292"/>
    </row>
    <row r="1443" spans="1:7" ht="15">
      <c r="A1443" s="288"/>
      <c r="B1443" s="289"/>
      <c r="C1443" s="290"/>
      <c r="D1443" s="279"/>
      <c r="E1443" s="279"/>
      <c r="F1443" s="291"/>
      <c r="G1443" s="292"/>
    </row>
    <row r="1444" spans="1:7" ht="15">
      <c r="A1444" s="288"/>
      <c r="B1444" s="289"/>
      <c r="C1444" s="290"/>
      <c r="D1444" s="279"/>
      <c r="E1444" s="279"/>
      <c r="F1444" s="291"/>
      <c r="G1444" s="292"/>
    </row>
    <row r="1445" spans="1:7" ht="15">
      <c r="A1445" s="288"/>
      <c r="B1445" s="289"/>
      <c r="C1445" s="290"/>
      <c r="D1445" s="279"/>
      <c r="E1445" s="279"/>
      <c r="F1445" s="291"/>
      <c r="G1445" s="292"/>
    </row>
    <row r="1446" spans="1:7" ht="15">
      <c r="A1446" s="288"/>
      <c r="B1446" s="289"/>
      <c r="C1446" s="290"/>
      <c r="D1446" s="279"/>
      <c r="E1446" s="279"/>
      <c r="F1446" s="291"/>
      <c r="G1446" s="292"/>
    </row>
    <row r="1447" spans="1:7" ht="15">
      <c r="A1447" s="288"/>
      <c r="B1447" s="289"/>
      <c r="C1447" s="290"/>
      <c r="D1447" s="279"/>
      <c r="E1447" s="279"/>
      <c r="F1447" s="291"/>
      <c r="G1447" s="292"/>
    </row>
    <row r="1448" spans="1:7" ht="15">
      <c r="A1448" s="288"/>
      <c r="B1448" s="289"/>
      <c r="C1448" s="290"/>
      <c r="D1448" s="279"/>
      <c r="E1448" s="279"/>
      <c r="F1448" s="291"/>
      <c r="G1448" s="292"/>
    </row>
    <row r="1449" spans="1:7" ht="15">
      <c r="A1449" s="288"/>
      <c r="B1449" s="289"/>
      <c r="C1449" s="290"/>
      <c r="D1449" s="279"/>
      <c r="E1449" s="279"/>
      <c r="F1449" s="291"/>
      <c r="G1449" s="292"/>
    </row>
    <row r="1450" spans="1:7" ht="15">
      <c r="A1450" s="288"/>
      <c r="B1450" s="289"/>
      <c r="C1450" s="290"/>
      <c r="D1450" s="279"/>
      <c r="E1450" s="279"/>
      <c r="F1450" s="291"/>
      <c r="G1450" s="292"/>
    </row>
    <row r="1451" spans="1:7" ht="15">
      <c r="A1451" s="288"/>
      <c r="B1451" s="289"/>
      <c r="C1451" s="290"/>
      <c r="D1451" s="279"/>
      <c r="E1451" s="279"/>
      <c r="F1451" s="291"/>
      <c r="G1451" s="292"/>
    </row>
    <row r="1452" spans="1:7" ht="15">
      <c r="A1452" s="288"/>
      <c r="B1452" s="289"/>
      <c r="C1452" s="290"/>
      <c r="D1452" s="279"/>
      <c r="E1452" s="279"/>
      <c r="F1452" s="291"/>
      <c r="G1452" s="292"/>
    </row>
    <row r="1453" spans="1:7" ht="15">
      <c r="A1453" s="288"/>
      <c r="B1453" s="289"/>
      <c r="C1453" s="290"/>
      <c r="D1453" s="279"/>
      <c r="E1453" s="279"/>
      <c r="F1453" s="291"/>
      <c r="G1453" s="292"/>
    </row>
    <row r="1454" spans="1:7" ht="15">
      <c r="A1454" s="288"/>
      <c r="B1454" s="289"/>
      <c r="C1454" s="290"/>
      <c r="D1454" s="279"/>
      <c r="E1454" s="279"/>
      <c r="F1454" s="291"/>
      <c r="G1454" s="292"/>
    </row>
    <row r="1455" spans="1:7" ht="15">
      <c r="A1455" s="288"/>
      <c r="B1455" s="289"/>
      <c r="C1455" s="290"/>
      <c r="D1455" s="279"/>
      <c r="E1455" s="279"/>
      <c r="F1455" s="291"/>
      <c r="G1455" s="292"/>
    </row>
    <row r="1456" spans="1:7" ht="15">
      <c r="A1456" s="288"/>
      <c r="B1456" s="289"/>
      <c r="C1456" s="290"/>
      <c r="D1456" s="279"/>
      <c r="E1456" s="279"/>
      <c r="F1456" s="291"/>
      <c r="G1456" s="292"/>
    </row>
    <row r="1457" spans="1:7" ht="15">
      <c r="A1457" s="288"/>
      <c r="B1457" s="289"/>
      <c r="C1457" s="290"/>
      <c r="D1457" s="279"/>
      <c r="E1457" s="279"/>
      <c r="F1457" s="291"/>
      <c r="G1457" s="292"/>
    </row>
    <row r="1458" spans="1:7" ht="15">
      <c r="A1458" s="288"/>
      <c r="B1458" s="289"/>
      <c r="C1458" s="290"/>
      <c r="D1458" s="279"/>
      <c r="E1458" s="279"/>
      <c r="F1458" s="291"/>
      <c r="G1458" s="292"/>
    </row>
    <row r="1459" spans="1:7" ht="15">
      <c r="A1459" s="288"/>
      <c r="B1459" s="289"/>
      <c r="C1459" s="290"/>
      <c r="D1459" s="279"/>
      <c r="E1459" s="279"/>
      <c r="F1459" s="291"/>
      <c r="G1459" s="292"/>
    </row>
    <row r="1460" spans="1:7" ht="15">
      <c r="A1460" s="288"/>
      <c r="B1460" s="289"/>
      <c r="C1460" s="290"/>
      <c r="D1460" s="279"/>
      <c r="E1460" s="279"/>
      <c r="F1460" s="291"/>
      <c r="G1460" s="292"/>
    </row>
    <row r="1461" spans="1:7" ht="15">
      <c r="A1461" s="288"/>
      <c r="B1461" s="289"/>
      <c r="C1461" s="290"/>
      <c r="D1461" s="279"/>
      <c r="E1461" s="279"/>
      <c r="F1461" s="291"/>
      <c r="G1461" s="292"/>
    </row>
    <row r="1462" spans="1:7" ht="15">
      <c r="A1462" s="288"/>
      <c r="B1462" s="289"/>
      <c r="C1462" s="290"/>
      <c r="D1462" s="279"/>
      <c r="E1462" s="279"/>
      <c r="F1462" s="291"/>
      <c r="G1462" s="292"/>
    </row>
    <row r="1463" spans="1:7" ht="15">
      <c r="A1463" s="288"/>
      <c r="B1463" s="289"/>
      <c r="C1463" s="290"/>
      <c r="D1463" s="279"/>
      <c r="E1463" s="279"/>
      <c r="F1463" s="291"/>
      <c r="G1463" s="292"/>
    </row>
    <row r="1464" spans="1:7" ht="15">
      <c r="A1464" s="288"/>
      <c r="B1464" s="289"/>
      <c r="C1464" s="290"/>
      <c r="D1464" s="279"/>
      <c r="E1464" s="279"/>
      <c r="F1464" s="291"/>
      <c r="G1464" s="292"/>
    </row>
    <row r="1465" spans="1:7" ht="15">
      <c r="A1465" s="288"/>
      <c r="B1465" s="289"/>
      <c r="C1465" s="290"/>
      <c r="D1465" s="279"/>
      <c r="E1465" s="279"/>
      <c r="F1465" s="291"/>
      <c r="G1465" s="292"/>
    </row>
    <row r="1466" spans="1:7" ht="15">
      <c r="A1466" s="288"/>
      <c r="B1466" s="289"/>
      <c r="C1466" s="290"/>
      <c r="D1466" s="279"/>
      <c r="E1466" s="279"/>
      <c r="F1466" s="291"/>
      <c r="G1466" s="292"/>
    </row>
    <row r="1467" spans="1:7" ht="15">
      <c r="A1467" s="288"/>
      <c r="B1467" s="289"/>
      <c r="C1467" s="290"/>
      <c r="D1467" s="279"/>
      <c r="E1467" s="279"/>
      <c r="F1467" s="291"/>
      <c r="G1467" s="292"/>
    </row>
    <row r="1468" spans="1:7" ht="15">
      <c r="A1468" s="288"/>
      <c r="B1468" s="289"/>
      <c r="C1468" s="290"/>
      <c r="D1468" s="279"/>
      <c r="E1468" s="279"/>
      <c r="F1468" s="291"/>
      <c r="G1468" s="292"/>
    </row>
    <row r="1469" spans="1:7" ht="15">
      <c r="A1469" s="288"/>
      <c r="B1469" s="289"/>
      <c r="C1469" s="290"/>
      <c r="D1469" s="279"/>
      <c r="E1469" s="279"/>
      <c r="F1469" s="291"/>
      <c r="G1469" s="292"/>
    </row>
    <row r="1470" spans="1:7" ht="15">
      <c r="A1470" s="288"/>
      <c r="B1470" s="289"/>
      <c r="C1470" s="290"/>
      <c r="D1470" s="279"/>
      <c r="E1470" s="279"/>
      <c r="F1470" s="291"/>
      <c r="G1470" s="292"/>
    </row>
    <row r="1471" spans="1:7" ht="15">
      <c r="A1471" s="288"/>
      <c r="B1471" s="289"/>
      <c r="C1471" s="290"/>
      <c r="D1471" s="279"/>
      <c r="E1471" s="279"/>
      <c r="F1471" s="291"/>
      <c r="G1471" s="292"/>
    </row>
    <row r="1472" spans="1:7" ht="15">
      <c r="A1472" s="288"/>
      <c r="B1472" s="289"/>
      <c r="C1472" s="290"/>
      <c r="D1472" s="279"/>
      <c r="E1472" s="279"/>
      <c r="F1472" s="291"/>
      <c r="G1472" s="292"/>
    </row>
    <row r="1473" spans="1:7" ht="15">
      <c r="A1473" s="288"/>
      <c r="B1473" s="289"/>
      <c r="C1473" s="290"/>
      <c r="D1473" s="279"/>
      <c r="E1473" s="279"/>
      <c r="F1473" s="291"/>
      <c r="G1473" s="292"/>
    </row>
    <row r="1474" spans="1:7" ht="15">
      <c r="A1474" s="288"/>
      <c r="B1474" s="289"/>
      <c r="C1474" s="290"/>
      <c r="D1474" s="279"/>
      <c r="E1474" s="279"/>
      <c r="F1474" s="291"/>
      <c r="G1474" s="292"/>
    </row>
    <row r="1475" spans="1:7" ht="15">
      <c r="A1475" s="288"/>
      <c r="B1475" s="289"/>
      <c r="C1475" s="290"/>
      <c r="D1475" s="279"/>
      <c r="E1475" s="279"/>
      <c r="F1475" s="291"/>
      <c r="G1475" s="292"/>
    </row>
    <row r="1476" spans="1:7" ht="15">
      <c r="A1476" s="288"/>
      <c r="B1476" s="289"/>
      <c r="C1476" s="290"/>
      <c r="D1476" s="279"/>
      <c r="E1476" s="279"/>
      <c r="F1476" s="291"/>
      <c r="G1476" s="292"/>
    </row>
    <row r="1477" spans="1:7" ht="15">
      <c r="A1477" s="288"/>
      <c r="B1477" s="289"/>
      <c r="C1477" s="290"/>
      <c r="D1477" s="279"/>
      <c r="E1477" s="279"/>
      <c r="F1477" s="291"/>
      <c r="G1477" s="292"/>
    </row>
    <row r="1478" spans="1:7" ht="15">
      <c r="A1478" s="288"/>
      <c r="B1478" s="289"/>
      <c r="C1478" s="290"/>
      <c r="D1478" s="279"/>
      <c r="E1478" s="279"/>
      <c r="F1478" s="291"/>
      <c r="G1478" s="292"/>
    </row>
    <row r="1479" spans="1:7" ht="15">
      <c r="A1479" s="288"/>
      <c r="B1479" s="289"/>
      <c r="C1479" s="290"/>
      <c r="D1479" s="279"/>
      <c r="E1479" s="279"/>
      <c r="F1479" s="291"/>
      <c r="G1479" s="292"/>
    </row>
    <row r="1480" spans="1:7" ht="15">
      <c r="A1480" s="288"/>
      <c r="B1480" s="289"/>
      <c r="C1480" s="290"/>
      <c r="D1480" s="279"/>
      <c r="E1480" s="279"/>
      <c r="F1480" s="291"/>
      <c r="G1480" s="292"/>
    </row>
    <row r="1481" spans="1:7" ht="15">
      <c r="A1481" s="288"/>
      <c r="B1481" s="289"/>
      <c r="C1481" s="290"/>
      <c r="D1481" s="279"/>
      <c r="E1481" s="279"/>
      <c r="F1481" s="291"/>
      <c r="G1481" s="292"/>
    </row>
    <row r="1482" spans="1:7" ht="15">
      <c r="A1482" s="288"/>
      <c r="B1482" s="289"/>
      <c r="C1482" s="290"/>
      <c r="D1482" s="279"/>
      <c r="E1482" s="279"/>
      <c r="F1482" s="291"/>
      <c r="G1482" s="292"/>
    </row>
    <row r="1483" spans="1:7" ht="15">
      <c r="A1483" s="288"/>
      <c r="B1483" s="289"/>
      <c r="C1483" s="290"/>
      <c r="D1483" s="279"/>
      <c r="E1483" s="279"/>
      <c r="F1483" s="291"/>
      <c r="G1483" s="292"/>
    </row>
    <row r="1484" spans="1:7" ht="15">
      <c r="A1484" s="288"/>
      <c r="B1484" s="289"/>
      <c r="C1484" s="290"/>
      <c r="D1484" s="279"/>
      <c r="E1484" s="279"/>
      <c r="F1484" s="291"/>
      <c r="G1484" s="292"/>
    </row>
    <row r="1485" spans="1:7" ht="15">
      <c r="A1485" s="288"/>
      <c r="B1485" s="289"/>
      <c r="C1485" s="290"/>
      <c r="D1485" s="279"/>
      <c r="E1485" s="279"/>
      <c r="F1485" s="291"/>
      <c r="G1485" s="292"/>
    </row>
    <row r="1486" spans="1:7" ht="15">
      <c r="A1486" s="288"/>
      <c r="B1486" s="289"/>
      <c r="C1486" s="290"/>
      <c r="D1486" s="279"/>
      <c r="E1486" s="279"/>
      <c r="F1486" s="291"/>
      <c r="G1486" s="292"/>
    </row>
    <row r="1487" spans="1:7" ht="15">
      <c r="A1487" s="288"/>
      <c r="B1487" s="289"/>
      <c r="C1487" s="290"/>
      <c r="D1487" s="279"/>
      <c r="E1487" s="279"/>
      <c r="F1487" s="291"/>
      <c r="G1487" s="292"/>
    </row>
    <row r="1488" spans="1:7" ht="15">
      <c r="A1488" s="288"/>
      <c r="B1488" s="289"/>
      <c r="C1488" s="290"/>
      <c r="D1488" s="279"/>
      <c r="E1488" s="279"/>
      <c r="F1488" s="291"/>
      <c r="G1488" s="292"/>
    </row>
    <row r="1489" spans="1:7" ht="15">
      <c r="A1489" s="288"/>
      <c r="B1489" s="289"/>
      <c r="C1489" s="290"/>
      <c r="D1489" s="279"/>
      <c r="E1489" s="279"/>
      <c r="F1489" s="291"/>
      <c r="G1489" s="292"/>
    </row>
    <row r="1490" spans="1:7" ht="15">
      <c r="A1490" s="288"/>
      <c r="B1490" s="289"/>
      <c r="C1490" s="290"/>
      <c r="D1490" s="279"/>
      <c r="E1490" s="279"/>
      <c r="F1490" s="291"/>
      <c r="G1490" s="292"/>
    </row>
    <row r="1491" spans="1:7" ht="15">
      <c r="A1491" s="288"/>
      <c r="B1491" s="289"/>
      <c r="C1491" s="290"/>
      <c r="D1491" s="279"/>
      <c r="E1491" s="279"/>
      <c r="F1491" s="291"/>
      <c r="G1491" s="292"/>
    </row>
    <row r="1492" spans="1:7" ht="15">
      <c r="A1492" s="288"/>
      <c r="B1492" s="289"/>
      <c r="C1492" s="290"/>
      <c r="D1492" s="279"/>
      <c r="E1492" s="279"/>
      <c r="F1492" s="291"/>
      <c r="G1492" s="292"/>
    </row>
    <row r="1493" spans="1:7" ht="15">
      <c r="A1493" s="288"/>
      <c r="B1493" s="289"/>
      <c r="C1493" s="290"/>
      <c r="D1493" s="279"/>
      <c r="E1493" s="279"/>
      <c r="F1493" s="291"/>
      <c r="G1493" s="292"/>
    </row>
    <row r="1494" spans="1:7" ht="15">
      <c r="A1494" s="288"/>
      <c r="B1494" s="289"/>
      <c r="C1494" s="290"/>
      <c r="D1494" s="279"/>
      <c r="E1494" s="279"/>
      <c r="F1494" s="291"/>
      <c r="G1494" s="292"/>
    </row>
    <row r="1495" spans="1:7" ht="15">
      <c r="A1495" s="288"/>
      <c r="B1495" s="289"/>
      <c r="C1495" s="290"/>
      <c r="D1495" s="279"/>
      <c r="E1495" s="279"/>
      <c r="F1495" s="291"/>
      <c r="G1495" s="292"/>
    </row>
    <row r="1496" spans="1:7" ht="15">
      <c r="A1496" s="288"/>
      <c r="B1496" s="289"/>
      <c r="C1496" s="290"/>
      <c r="D1496" s="279"/>
      <c r="E1496" s="279"/>
      <c r="F1496" s="291"/>
      <c r="G1496" s="292"/>
    </row>
    <row r="1497" spans="1:7" ht="15">
      <c r="A1497" s="288"/>
      <c r="B1497" s="289"/>
      <c r="C1497" s="290"/>
      <c r="D1497" s="279"/>
      <c r="E1497" s="279"/>
      <c r="F1497" s="291"/>
      <c r="G1497" s="292"/>
    </row>
    <row r="1498" spans="1:7" ht="15">
      <c r="A1498" s="288"/>
      <c r="B1498" s="289"/>
      <c r="C1498" s="290"/>
      <c r="D1498" s="279"/>
      <c r="E1498" s="279"/>
      <c r="F1498" s="291"/>
      <c r="G1498" s="292"/>
    </row>
    <row r="1499" spans="1:7" ht="15">
      <c r="A1499" s="288"/>
      <c r="B1499" s="289"/>
      <c r="C1499" s="290"/>
      <c r="D1499" s="279"/>
      <c r="E1499" s="279"/>
      <c r="F1499" s="291"/>
      <c r="G1499" s="292"/>
    </row>
    <row r="1500" spans="1:7" ht="15">
      <c r="A1500" s="288"/>
      <c r="B1500" s="289"/>
      <c r="C1500" s="290"/>
      <c r="D1500" s="279"/>
      <c r="E1500" s="279"/>
      <c r="F1500" s="291"/>
      <c r="G1500" s="292"/>
    </row>
    <row r="1501" spans="1:7" ht="15">
      <c r="A1501" s="288"/>
      <c r="B1501" s="289"/>
      <c r="C1501" s="290"/>
      <c r="D1501" s="279"/>
      <c r="E1501" s="279"/>
      <c r="F1501" s="291"/>
      <c r="G1501" s="292"/>
    </row>
    <row r="1502" spans="1:7" ht="15">
      <c r="A1502" s="288"/>
      <c r="B1502" s="289"/>
      <c r="C1502" s="290"/>
      <c r="D1502" s="279"/>
      <c r="E1502" s="279"/>
      <c r="F1502" s="291"/>
      <c r="G1502" s="292"/>
    </row>
    <row r="1503" spans="1:7" ht="15">
      <c r="A1503" s="288"/>
      <c r="B1503" s="289"/>
      <c r="C1503" s="290"/>
      <c r="D1503" s="279"/>
      <c r="E1503" s="279"/>
      <c r="F1503" s="291"/>
      <c r="G1503" s="292"/>
    </row>
    <row r="1504" spans="1:7" ht="15">
      <c r="A1504" s="288"/>
      <c r="B1504" s="289"/>
      <c r="C1504" s="290"/>
      <c r="D1504" s="279"/>
      <c r="E1504" s="279"/>
      <c r="F1504" s="291"/>
      <c r="G1504" s="292"/>
    </row>
    <row r="1505" spans="1:7" ht="15">
      <c r="A1505" s="288"/>
      <c r="B1505" s="289"/>
      <c r="C1505" s="290"/>
      <c r="D1505" s="279"/>
      <c r="E1505" s="279"/>
      <c r="F1505" s="291"/>
      <c r="G1505" s="292"/>
    </row>
    <row r="1506" spans="1:7" ht="15">
      <c r="A1506" s="288"/>
      <c r="B1506" s="289"/>
      <c r="C1506" s="290"/>
      <c r="D1506" s="279"/>
      <c r="E1506" s="279"/>
      <c r="F1506" s="291"/>
      <c r="G1506" s="292"/>
    </row>
    <row r="1507" spans="1:7" ht="15">
      <c r="A1507" s="288"/>
      <c r="B1507" s="289"/>
      <c r="C1507" s="290"/>
      <c r="D1507" s="279"/>
      <c r="E1507" s="279"/>
      <c r="F1507" s="291"/>
      <c r="G1507" s="292"/>
    </row>
    <row r="1508" spans="1:7" ht="15">
      <c r="A1508" s="288"/>
      <c r="B1508" s="289"/>
      <c r="C1508" s="290"/>
      <c r="D1508" s="279"/>
      <c r="E1508" s="279"/>
      <c r="F1508" s="291"/>
      <c r="G1508" s="292"/>
    </row>
    <row r="1509" spans="1:7" ht="15">
      <c r="A1509" s="288"/>
      <c r="B1509" s="289"/>
      <c r="C1509" s="290"/>
      <c r="D1509" s="279"/>
      <c r="E1509" s="279"/>
      <c r="F1509" s="291"/>
      <c r="G1509" s="292"/>
    </row>
    <row r="1510" spans="1:7" ht="15">
      <c r="A1510" s="288"/>
      <c r="B1510" s="289"/>
      <c r="C1510" s="290"/>
      <c r="D1510" s="279"/>
      <c r="E1510" s="279"/>
      <c r="F1510" s="291"/>
      <c r="G1510" s="292"/>
    </row>
    <row r="1511" spans="1:7" ht="15">
      <c r="A1511" s="288"/>
      <c r="B1511" s="289"/>
      <c r="C1511" s="290"/>
      <c r="D1511" s="279"/>
      <c r="E1511" s="279"/>
      <c r="F1511" s="291"/>
      <c r="G1511" s="292"/>
    </row>
    <row r="1512" spans="1:7" ht="15">
      <c r="A1512" s="288"/>
      <c r="B1512" s="289"/>
      <c r="C1512" s="290"/>
      <c r="D1512" s="279"/>
      <c r="E1512" s="279"/>
      <c r="F1512" s="291"/>
      <c r="G1512" s="292"/>
    </row>
    <row r="1513" spans="1:7" ht="15">
      <c r="A1513" s="288"/>
      <c r="B1513" s="289"/>
      <c r="C1513" s="290"/>
      <c r="D1513" s="279"/>
      <c r="E1513" s="279"/>
      <c r="F1513" s="291"/>
      <c r="G1513" s="292"/>
    </row>
    <row r="1514" spans="1:7" ht="15">
      <c r="A1514" s="288"/>
      <c r="B1514" s="289"/>
      <c r="C1514" s="290"/>
      <c r="D1514" s="279"/>
      <c r="E1514" s="279"/>
      <c r="F1514" s="291"/>
      <c r="G1514" s="292"/>
    </row>
    <row r="1515" spans="1:7" ht="15">
      <c r="A1515" s="288"/>
      <c r="B1515" s="289"/>
      <c r="C1515" s="290"/>
      <c r="D1515" s="279"/>
      <c r="E1515" s="279"/>
      <c r="F1515" s="291"/>
      <c r="G1515" s="292"/>
    </row>
    <row r="1516" spans="1:7" ht="15">
      <c r="A1516" s="288"/>
      <c r="B1516" s="289"/>
      <c r="C1516" s="290"/>
      <c r="D1516" s="279"/>
      <c r="E1516" s="279"/>
      <c r="F1516" s="291"/>
      <c r="G1516" s="292"/>
    </row>
    <row r="1517" spans="1:7" ht="15">
      <c r="A1517" s="288"/>
      <c r="B1517" s="289"/>
      <c r="C1517" s="290"/>
      <c r="D1517" s="279"/>
      <c r="E1517" s="279"/>
      <c r="F1517" s="291"/>
      <c r="G1517" s="292"/>
    </row>
    <row r="1518" spans="1:7" ht="15">
      <c r="A1518" s="288"/>
      <c r="B1518" s="289"/>
      <c r="C1518" s="290"/>
      <c r="D1518" s="279"/>
      <c r="E1518" s="279"/>
      <c r="F1518" s="291"/>
      <c r="G1518" s="292"/>
    </row>
    <row r="1519" spans="1:7" ht="15">
      <c r="A1519" s="288"/>
      <c r="B1519" s="289"/>
      <c r="C1519" s="290"/>
      <c r="D1519" s="279"/>
      <c r="E1519" s="279"/>
      <c r="F1519" s="291"/>
      <c r="G1519" s="292"/>
    </row>
    <row r="1520" spans="1:7" ht="15">
      <c r="A1520" s="288"/>
      <c r="B1520" s="289"/>
      <c r="C1520" s="290"/>
      <c r="D1520" s="279"/>
      <c r="E1520" s="279"/>
      <c r="F1520" s="291"/>
      <c r="G1520" s="292"/>
    </row>
    <row r="1521" spans="1:7" ht="15">
      <c r="A1521" s="288"/>
      <c r="B1521" s="289"/>
      <c r="C1521" s="290"/>
      <c r="D1521" s="279"/>
      <c r="E1521" s="279"/>
      <c r="F1521" s="291"/>
      <c r="G1521" s="292"/>
    </row>
    <row r="1522" spans="1:7" ht="15">
      <c r="A1522" s="288"/>
      <c r="B1522" s="289"/>
      <c r="C1522" s="290"/>
      <c r="D1522" s="279"/>
      <c r="E1522" s="279"/>
      <c r="F1522" s="291"/>
      <c r="G1522" s="292"/>
    </row>
    <row r="1523" spans="1:7" ht="15">
      <c r="A1523" s="288"/>
      <c r="B1523" s="289"/>
      <c r="C1523" s="290"/>
      <c r="D1523" s="279"/>
      <c r="E1523" s="279"/>
      <c r="F1523" s="291"/>
      <c r="G1523" s="292"/>
    </row>
    <row r="1524" spans="1:7" ht="15">
      <c r="A1524" s="288"/>
      <c r="B1524" s="289"/>
      <c r="C1524" s="290"/>
      <c r="D1524" s="279"/>
      <c r="E1524" s="279"/>
      <c r="F1524" s="291"/>
      <c r="G1524" s="292"/>
    </row>
    <row r="1525" spans="1:7" ht="15">
      <c r="A1525" s="288"/>
      <c r="B1525" s="289"/>
      <c r="C1525" s="290"/>
      <c r="D1525" s="279"/>
      <c r="E1525" s="279"/>
      <c r="F1525" s="291"/>
      <c r="G1525" s="292"/>
    </row>
    <row r="1526" spans="1:7" ht="15">
      <c r="A1526" s="288"/>
      <c r="B1526" s="289"/>
      <c r="C1526" s="290"/>
      <c r="D1526" s="279"/>
      <c r="E1526" s="279"/>
      <c r="F1526" s="291"/>
      <c r="G1526" s="292"/>
    </row>
    <row r="1527" spans="1:7" ht="15">
      <c r="A1527" s="288"/>
      <c r="B1527" s="289"/>
      <c r="C1527" s="290"/>
      <c r="D1527" s="279"/>
      <c r="E1527" s="279"/>
      <c r="F1527" s="291"/>
      <c r="G1527" s="292"/>
    </row>
    <row r="1528" spans="1:7" ht="15">
      <c r="A1528" s="288"/>
      <c r="B1528" s="289"/>
      <c r="C1528" s="290"/>
      <c r="D1528" s="279"/>
      <c r="E1528" s="279"/>
      <c r="F1528" s="291"/>
      <c r="G1528" s="292"/>
    </row>
    <row r="1529" spans="1:7" ht="15">
      <c r="A1529" s="288"/>
      <c r="B1529" s="289"/>
      <c r="C1529" s="290"/>
      <c r="D1529" s="279"/>
      <c r="E1529" s="279"/>
      <c r="F1529" s="291"/>
      <c r="G1529" s="292"/>
    </row>
    <row r="1530" spans="1:7" ht="15">
      <c r="A1530" s="288"/>
      <c r="B1530" s="289"/>
      <c r="C1530" s="290"/>
      <c r="D1530" s="279"/>
      <c r="E1530" s="279"/>
      <c r="F1530" s="291"/>
      <c r="G1530" s="292"/>
    </row>
    <row r="1531" spans="1:7" ht="15">
      <c r="A1531" s="288"/>
      <c r="B1531" s="289"/>
      <c r="C1531" s="290"/>
      <c r="D1531" s="279"/>
      <c r="E1531" s="279"/>
      <c r="F1531" s="291"/>
      <c r="G1531" s="292"/>
    </row>
    <row r="1532" spans="1:7" ht="15">
      <c r="A1532" s="288"/>
      <c r="B1532" s="289"/>
      <c r="C1532" s="290"/>
      <c r="D1532" s="279"/>
      <c r="E1532" s="279"/>
      <c r="F1532" s="291"/>
      <c r="G1532" s="292"/>
    </row>
    <row r="1533" spans="1:7" ht="15">
      <c r="A1533" s="288"/>
      <c r="B1533" s="289"/>
      <c r="C1533" s="290"/>
      <c r="D1533" s="279"/>
      <c r="E1533" s="279"/>
      <c r="F1533" s="291"/>
      <c r="G1533" s="292"/>
    </row>
    <row r="1534" spans="1:7" ht="15">
      <c r="A1534" s="288"/>
      <c r="B1534" s="289"/>
      <c r="C1534" s="290"/>
      <c r="D1534" s="279"/>
      <c r="E1534" s="279"/>
      <c r="F1534" s="291"/>
      <c r="G1534" s="292"/>
    </row>
    <row r="1535" spans="1:7" ht="15">
      <c r="A1535" s="288"/>
      <c r="B1535" s="289"/>
      <c r="C1535" s="290"/>
      <c r="D1535" s="279"/>
      <c r="E1535" s="279"/>
      <c r="F1535" s="291"/>
      <c r="G1535" s="292"/>
    </row>
    <row r="1536" spans="1:7" ht="15">
      <c r="A1536" s="288"/>
      <c r="B1536" s="289"/>
      <c r="C1536" s="290"/>
      <c r="D1536" s="279"/>
      <c r="E1536" s="279"/>
      <c r="F1536" s="291"/>
      <c r="G1536" s="292"/>
    </row>
    <row r="1537" spans="1:7" ht="15">
      <c r="A1537" s="288"/>
      <c r="B1537" s="289"/>
      <c r="C1537" s="290"/>
      <c r="D1537" s="279"/>
      <c r="E1537" s="279"/>
      <c r="F1537" s="291"/>
      <c r="G1537" s="292"/>
    </row>
    <row r="1538" spans="1:7" ht="15">
      <c r="A1538" s="288"/>
      <c r="B1538" s="289"/>
      <c r="C1538" s="290"/>
      <c r="D1538" s="279"/>
      <c r="E1538" s="279"/>
      <c r="F1538" s="291"/>
      <c r="G1538" s="292"/>
    </row>
    <row r="1539" spans="1:7" ht="15">
      <c r="A1539" s="288"/>
      <c r="B1539" s="289"/>
      <c r="C1539" s="290"/>
      <c r="D1539" s="279"/>
      <c r="E1539" s="279"/>
      <c r="F1539" s="291"/>
      <c r="G1539" s="292"/>
    </row>
    <row r="1540" spans="1:7" ht="15">
      <c r="A1540" s="288"/>
      <c r="B1540" s="289"/>
      <c r="C1540" s="290"/>
      <c r="D1540" s="279"/>
      <c r="E1540" s="279"/>
      <c r="F1540" s="291"/>
      <c r="G1540" s="292"/>
    </row>
    <row r="1541" spans="1:7" ht="15">
      <c r="A1541" s="288"/>
      <c r="B1541" s="289"/>
      <c r="C1541" s="290"/>
      <c r="D1541" s="279"/>
      <c r="E1541" s="279"/>
      <c r="F1541" s="291"/>
      <c r="G1541" s="292"/>
    </row>
    <row r="1542" spans="1:7" ht="15">
      <c r="A1542" s="288"/>
      <c r="B1542" s="289"/>
      <c r="C1542" s="290"/>
      <c r="D1542" s="279"/>
      <c r="E1542" s="279"/>
      <c r="F1542" s="291"/>
      <c r="G1542" s="292"/>
    </row>
    <row r="1543" spans="1:7" ht="15">
      <c r="A1543" s="288"/>
      <c r="B1543" s="289"/>
      <c r="C1543" s="290"/>
      <c r="D1543" s="279"/>
      <c r="E1543" s="279"/>
      <c r="F1543" s="291"/>
      <c r="G1543" s="292"/>
    </row>
    <row r="1544" spans="1:7" ht="15">
      <c r="A1544" s="288"/>
      <c r="B1544" s="289"/>
      <c r="C1544" s="290"/>
      <c r="D1544" s="279"/>
      <c r="E1544" s="279"/>
      <c r="F1544" s="291"/>
      <c r="G1544" s="292"/>
    </row>
    <row r="1545" spans="1:7" ht="15">
      <c r="A1545" s="288"/>
      <c r="B1545" s="289"/>
      <c r="C1545" s="290"/>
      <c r="D1545" s="279"/>
      <c r="E1545" s="279"/>
      <c r="F1545" s="291"/>
      <c r="G1545" s="292"/>
    </row>
    <row r="1546" spans="1:7" ht="15">
      <c r="A1546" s="288"/>
      <c r="B1546" s="289"/>
      <c r="C1546" s="290"/>
      <c r="D1546" s="279"/>
      <c r="E1546" s="279"/>
      <c r="F1546" s="291"/>
      <c r="G1546" s="292"/>
    </row>
    <row r="1547" spans="1:7" ht="15">
      <c r="A1547" s="288"/>
      <c r="B1547" s="289"/>
      <c r="C1547" s="290"/>
      <c r="D1547" s="279"/>
      <c r="E1547" s="279"/>
      <c r="F1547" s="291"/>
      <c r="G1547" s="292"/>
    </row>
    <row r="1548" spans="1:7" ht="15">
      <c r="A1548" s="288"/>
      <c r="B1548" s="289"/>
      <c r="C1548" s="290"/>
      <c r="D1548" s="279"/>
      <c r="E1548" s="279"/>
      <c r="F1548" s="291"/>
      <c r="G1548" s="292"/>
    </row>
    <row r="1549" spans="1:7" ht="15">
      <c r="A1549" s="288"/>
      <c r="B1549" s="289"/>
      <c r="C1549" s="290"/>
      <c r="D1549" s="279"/>
      <c r="E1549" s="279"/>
      <c r="F1549" s="291"/>
      <c r="G1549" s="292"/>
    </row>
    <row r="1550" spans="1:7" ht="15">
      <c r="A1550" s="288"/>
      <c r="B1550" s="289"/>
      <c r="C1550" s="290"/>
      <c r="D1550" s="279"/>
      <c r="E1550" s="279"/>
      <c r="F1550" s="291"/>
      <c r="G1550" s="292"/>
    </row>
    <row r="1551" spans="1:7" ht="15">
      <c r="A1551" s="288"/>
      <c r="B1551" s="289"/>
      <c r="C1551" s="290"/>
      <c r="D1551" s="279"/>
      <c r="E1551" s="279"/>
      <c r="F1551" s="291"/>
      <c r="G1551" s="292"/>
    </row>
    <row r="1552" spans="1:7" ht="15">
      <c r="A1552" s="288"/>
      <c r="B1552" s="289"/>
      <c r="C1552" s="290"/>
      <c r="D1552" s="279"/>
      <c r="E1552" s="279"/>
      <c r="F1552" s="291"/>
      <c r="G1552" s="292"/>
    </row>
    <row r="1553" spans="1:7" ht="15">
      <c r="A1553" s="288"/>
      <c r="B1553" s="289"/>
      <c r="C1553" s="290"/>
      <c r="D1553" s="279"/>
      <c r="E1553" s="279"/>
      <c r="F1553" s="291"/>
      <c r="G1553" s="292"/>
    </row>
    <row r="1554" spans="1:7" ht="15">
      <c r="A1554" s="288"/>
      <c r="B1554" s="289"/>
      <c r="C1554" s="290"/>
      <c r="D1554" s="279"/>
      <c r="E1554" s="279"/>
      <c r="F1554" s="291"/>
      <c r="G1554" s="292"/>
    </row>
    <row r="1555" spans="1:7" ht="15">
      <c r="A1555" s="288"/>
      <c r="B1555" s="289"/>
      <c r="C1555" s="290"/>
      <c r="D1555" s="279"/>
      <c r="E1555" s="279"/>
      <c r="F1555" s="291"/>
      <c r="G1555" s="292"/>
    </row>
    <row r="1556" spans="1:7" ht="15">
      <c r="A1556" s="288"/>
      <c r="B1556" s="289"/>
      <c r="C1556" s="290"/>
      <c r="D1556" s="279"/>
      <c r="E1556" s="279"/>
      <c r="F1556" s="291"/>
      <c r="G1556" s="292"/>
    </row>
    <row r="1557" spans="1:7" ht="15">
      <c r="A1557" s="288"/>
      <c r="B1557" s="289"/>
      <c r="C1557" s="290"/>
      <c r="D1557" s="279"/>
      <c r="E1557" s="279"/>
      <c r="F1557" s="291"/>
      <c r="G1557" s="292"/>
    </row>
    <row r="1558" spans="1:7" ht="15">
      <c r="A1558" s="288"/>
      <c r="B1558" s="289"/>
      <c r="C1558" s="290"/>
      <c r="D1558" s="279"/>
      <c r="E1558" s="279"/>
      <c r="F1558" s="291"/>
      <c r="G1558" s="292"/>
    </row>
    <row r="1559" spans="1:7" ht="15">
      <c r="A1559" s="288"/>
      <c r="B1559" s="289"/>
      <c r="C1559" s="290"/>
      <c r="D1559" s="279"/>
      <c r="E1559" s="279"/>
      <c r="F1559" s="291"/>
      <c r="G1559" s="292"/>
    </row>
    <row r="1560" spans="1:7" ht="15">
      <c r="A1560" s="288"/>
      <c r="B1560" s="289"/>
      <c r="C1560" s="290"/>
      <c r="D1560" s="279"/>
      <c r="E1560" s="279"/>
      <c r="F1560" s="291"/>
      <c r="G1560" s="292"/>
    </row>
    <row r="1561" spans="1:7" ht="15">
      <c r="A1561" s="288"/>
      <c r="B1561" s="289"/>
      <c r="C1561" s="290"/>
      <c r="D1561" s="279"/>
      <c r="E1561" s="279"/>
      <c r="F1561" s="291"/>
      <c r="G1561" s="292"/>
    </row>
    <row r="1562" spans="1:7" ht="15">
      <c r="A1562" s="288"/>
      <c r="B1562" s="289"/>
      <c r="C1562" s="290"/>
      <c r="D1562" s="279"/>
      <c r="E1562" s="279"/>
      <c r="F1562" s="291"/>
      <c r="G1562" s="292"/>
    </row>
    <row r="1563" spans="1:7" ht="15">
      <c r="A1563" s="288"/>
      <c r="B1563" s="289"/>
      <c r="C1563" s="290"/>
      <c r="D1563" s="279"/>
      <c r="E1563" s="279"/>
      <c r="F1563" s="291"/>
      <c r="G1563" s="292"/>
    </row>
    <row r="1564" spans="1:7" ht="15">
      <c r="A1564" s="288"/>
      <c r="B1564" s="289"/>
      <c r="C1564" s="290"/>
      <c r="D1564" s="279"/>
      <c r="E1564" s="279"/>
      <c r="F1564" s="291"/>
      <c r="G1564" s="292"/>
    </row>
    <row r="1565" spans="1:7" ht="15">
      <c r="A1565" s="288"/>
      <c r="B1565" s="289"/>
      <c r="C1565" s="290"/>
      <c r="D1565" s="279"/>
      <c r="E1565" s="279"/>
      <c r="F1565" s="291"/>
      <c r="G1565" s="292"/>
    </row>
    <row r="1566" spans="1:7" ht="15">
      <c r="A1566" s="288"/>
      <c r="B1566" s="289"/>
      <c r="C1566" s="290"/>
      <c r="D1566" s="279"/>
      <c r="E1566" s="279"/>
      <c r="F1566" s="291"/>
      <c r="G1566" s="292"/>
    </row>
    <row r="1567" spans="1:7" ht="15">
      <c r="A1567" s="288"/>
      <c r="B1567" s="289"/>
      <c r="C1567" s="290"/>
      <c r="D1567" s="279"/>
      <c r="E1567" s="279"/>
      <c r="F1567" s="291"/>
      <c r="G1567" s="292"/>
    </row>
    <row r="1568" spans="1:7" ht="15">
      <c r="A1568" s="288"/>
      <c r="B1568" s="289"/>
      <c r="C1568" s="290"/>
      <c r="D1568" s="279"/>
      <c r="E1568" s="279"/>
      <c r="F1568" s="291"/>
      <c r="G1568" s="292"/>
    </row>
    <row r="1569" spans="1:7" ht="15">
      <c r="A1569" s="288"/>
      <c r="B1569" s="289"/>
      <c r="C1569" s="290"/>
      <c r="D1569" s="279"/>
      <c r="E1569" s="279"/>
      <c r="F1569" s="291"/>
      <c r="G1569" s="292"/>
    </row>
    <row r="1570" spans="1:7" ht="15">
      <c r="A1570" s="288"/>
      <c r="B1570" s="289"/>
      <c r="C1570" s="290"/>
      <c r="D1570" s="279"/>
      <c r="E1570" s="279"/>
      <c r="F1570" s="291"/>
      <c r="G1570" s="292"/>
    </row>
    <row r="1571" spans="1:7" ht="15">
      <c r="A1571" s="288"/>
      <c r="B1571" s="289"/>
      <c r="C1571" s="290"/>
      <c r="D1571" s="279"/>
      <c r="E1571" s="279"/>
      <c r="F1571" s="291"/>
      <c r="G1571" s="292"/>
    </row>
    <row r="1572" spans="1:7" ht="15">
      <c r="A1572" s="288"/>
      <c r="B1572" s="289"/>
      <c r="C1572" s="290"/>
      <c r="D1572" s="279"/>
      <c r="E1572" s="279"/>
      <c r="F1572" s="291"/>
      <c r="G1572" s="292"/>
    </row>
    <row r="1573" spans="1:7" ht="15">
      <c r="A1573" s="288"/>
      <c r="B1573" s="289"/>
      <c r="C1573" s="290"/>
      <c r="D1573" s="279"/>
      <c r="E1573" s="279"/>
      <c r="F1573" s="291"/>
      <c r="G1573" s="292"/>
    </row>
    <row r="1574" spans="1:7" ht="15">
      <c r="A1574" s="288"/>
      <c r="B1574" s="289"/>
      <c r="C1574" s="290"/>
      <c r="D1574" s="279"/>
      <c r="E1574" s="279"/>
      <c r="F1574" s="291"/>
      <c r="G1574" s="292"/>
    </row>
    <row r="1575" spans="1:7" ht="15">
      <c r="A1575" s="288"/>
      <c r="B1575" s="289"/>
      <c r="C1575" s="290"/>
      <c r="D1575" s="279"/>
      <c r="E1575" s="279"/>
      <c r="F1575" s="291"/>
      <c r="G1575" s="292"/>
    </row>
    <row r="1576" spans="1:7" ht="15">
      <c r="A1576" s="288"/>
      <c r="B1576" s="289"/>
      <c r="C1576" s="290"/>
      <c r="D1576" s="279"/>
      <c r="E1576" s="279"/>
      <c r="F1576" s="291"/>
      <c r="G1576" s="292"/>
    </row>
    <row r="1577" spans="1:7" ht="15">
      <c r="A1577" s="288"/>
      <c r="B1577" s="289"/>
      <c r="C1577" s="290"/>
      <c r="D1577" s="279"/>
      <c r="E1577" s="279"/>
      <c r="F1577" s="291"/>
      <c r="G1577" s="292"/>
    </row>
    <row r="1578" spans="1:7" ht="15">
      <c r="A1578" s="288"/>
      <c r="B1578" s="289"/>
      <c r="C1578" s="290"/>
      <c r="D1578" s="279"/>
      <c r="E1578" s="279"/>
      <c r="F1578" s="291"/>
      <c r="G1578" s="292"/>
    </row>
    <row r="1579" spans="1:7" ht="15">
      <c r="A1579" s="288"/>
      <c r="B1579" s="289"/>
      <c r="C1579" s="290"/>
      <c r="D1579" s="279"/>
      <c r="E1579" s="279"/>
      <c r="F1579" s="291"/>
      <c r="G1579" s="292"/>
    </row>
    <row r="1580" spans="1:7" ht="15">
      <c r="A1580" s="288"/>
      <c r="B1580" s="289"/>
      <c r="C1580" s="290"/>
      <c r="D1580" s="279"/>
      <c r="E1580" s="279"/>
      <c r="F1580" s="291"/>
      <c r="G1580" s="292"/>
    </row>
    <row r="1581" spans="1:7" ht="15">
      <c r="A1581" s="288"/>
      <c r="B1581" s="289"/>
      <c r="C1581" s="290"/>
      <c r="D1581" s="279"/>
      <c r="E1581" s="279"/>
      <c r="F1581" s="291"/>
      <c r="G1581" s="292"/>
    </row>
    <row r="1582" spans="1:7" ht="15">
      <c r="A1582" s="288"/>
      <c r="B1582" s="289"/>
      <c r="C1582" s="290"/>
      <c r="D1582" s="279"/>
      <c r="E1582" s="279"/>
      <c r="F1582" s="291"/>
      <c r="G1582" s="292"/>
    </row>
    <row r="1583" spans="1:7" ht="15">
      <c r="A1583" s="288"/>
      <c r="B1583" s="289"/>
      <c r="C1583" s="290"/>
      <c r="D1583" s="279"/>
      <c r="E1583" s="279"/>
      <c r="F1583" s="291"/>
      <c r="G1583" s="292"/>
    </row>
    <row r="1584" spans="1:7" ht="15">
      <c r="A1584" s="288"/>
      <c r="B1584" s="289"/>
      <c r="C1584" s="290"/>
      <c r="D1584" s="279"/>
      <c r="E1584" s="279"/>
      <c r="F1584" s="291"/>
      <c r="G1584" s="292"/>
    </row>
    <row r="1585" spans="1:7" ht="15">
      <c r="A1585" s="288"/>
      <c r="B1585" s="289"/>
      <c r="C1585" s="290"/>
      <c r="D1585" s="279"/>
      <c r="E1585" s="279"/>
      <c r="F1585" s="291"/>
      <c r="G1585" s="292"/>
    </row>
    <row r="1586" spans="1:7" ht="15">
      <c r="A1586" s="288"/>
      <c r="B1586" s="289"/>
      <c r="C1586" s="290"/>
      <c r="D1586" s="279"/>
      <c r="E1586" s="279"/>
      <c r="F1586" s="291"/>
      <c r="G1586" s="292"/>
    </row>
    <row r="1587" spans="1:7" ht="15">
      <c r="A1587" s="288"/>
      <c r="B1587" s="289"/>
      <c r="C1587" s="290"/>
      <c r="D1587" s="279"/>
      <c r="E1587" s="279"/>
      <c r="F1587" s="291"/>
      <c r="G1587" s="292"/>
    </row>
    <row r="1588" spans="1:7" ht="15">
      <c r="A1588" s="288"/>
      <c r="B1588" s="289"/>
      <c r="C1588" s="290"/>
      <c r="D1588" s="279"/>
      <c r="E1588" s="279"/>
      <c r="F1588" s="291"/>
      <c r="G1588" s="292"/>
    </row>
    <row r="1589" spans="1:7" ht="15">
      <c r="A1589" s="288"/>
      <c r="B1589" s="289"/>
      <c r="C1589" s="290"/>
      <c r="D1589" s="279"/>
      <c r="E1589" s="279"/>
      <c r="F1589" s="291"/>
      <c r="G1589" s="292"/>
    </row>
    <row r="1590" spans="1:7" ht="15">
      <c r="A1590" s="288"/>
      <c r="B1590" s="289"/>
      <c r="C1590" s="290"/>
      <c r="D1590" s="279"/>
      <c r="E1590" s="279"/>
      <c r="F1590" s="291"/>
      <c r="G1590" s="292"/>
    </row>
    <row r="1591" spans="1:7" ht="15">
      <c r="A1591" s="288"/>
      <c r="B1591" s="289"/>
      <c r="C1591" s="290"/>
      <c r="D1591" s="279"/>
      <c r="E1591" s="279"/>
      <c r="F1591" s="291"/>
      <c r="G1591" s="292"/>
    </row>
    <row r="1592" spans="1:7" ht="15">
      <c r="A1592" s="288"/>
      <c r="B1592" s="289"/>
      <c r="C1592" s="290"/>
      <c r="D1592" s="279"/>
      <c r="E1592" s="279"/>
      <c r="F1592" s="291"/>
      <c r="G1592" s="292"/>
    </row>
    <row r="1593" spans="1:7" ht="15">
      <c r="A1593" s="288"/>
      <c r="B1593" s="289"/>
      <c r="C1593" s="290"/>
      <c r="D1593" s="279"/>
      <c r="E1593" s="279"/>
      <c r="F1593" s="291"/>
      <c r="G1593" s="292"/>
    </row>
    <row r="1594" spans="1:7" ht="15">
      <c r="A1594" s="288"/>
      <c r="B1594" s="289"/>
      <c r="C1594" s="290"/>
      <c r="D1594" s="279"/>
      <c r="E1594" s="279"/>
      <c r="F1594" s="291"/>
      <c r="G1594" s="292"/>
    </row>
    <row r="1595" spans="1:7" ht="15">
      <c r="A1595" s="288"/>
      <c r="B1595" s="289"/>
      <c r="C1595" s="290"/>
      <c r="D1595" s="279"/>
      <c r="E1595" s="279"/>
      <c r="F1595" s="291"/>
      <c r="G1595" s="292"/>
    </row>
    <row r="1596" spans="1:7" ht="15">
      <c r="A1596" s="288"/>
      <c r="B1596" s="289"/>
      <c r="C1596" s="290"/>
      <c r="D1596" s="279"/>
      <c r="E1596" s="279"/>
      <c r="F1596" s="291"/>
      <c r="G1596" s="292"/>
    </row>
    <row r="1597" spans="1:7" ht="15">
      <c r="A1597" s="288"/>
      <c r="B1597" s="289"/>
      <c r="C1597" s="290"/>
      <c r="D1597" s="279"/>
      <c r="E1597" s="279"/>
      <c r="F1597" s="291"/>
      <c r="G1597" s="292"/>
    </row>
    <row r="1598" spans="1:7" ht="15">
      <c r="A1598" s="288"/>
      <c r="B1598" s="289"/>
      <c r="C1598" s="290"/>
      <c r="D1598" s="279"/>
      <c r="E1598" s="279"/>
      <c r="F1598" s="291"/>
      <c r="G1598" s="292"/>
    </row>
    <row r="1599" spans="1:7" ht="15">
      <c r="A1599" s="288"/>
      <c r="B1599" s="289"/>
      <c r="C1599" s="290"/>
      <c r="D1599" s="279"/>
      <c r="E1599" s="279"/>
      <c r="F1599" s="291"/>
      <c r="G1599" s="292"/>
    </row>
    <row r="1600" spans="1:7" ht="15">
      <c r="A1600" s="288"/>
      <c r="B1600" s="289"/>
      <c r="C1600" s="290"/>
      <c r="D1600" s="279"/>
      <c r="E1600" s="279"/>
      <c r="F1600" s="291"/>
      <c r="G1600" s="292"/>
    </row>
    <row r="1601" spans="1:7" ht="15">
      <c r="A1601" s="288"/>
      <c r="B1601" s="289"/>
      <c r="C1601" s="290"/>
      <c r="D1601" s="279"/>
      <c r="E1601" s="279"/>
      <c r="F1601" s="291"/>
      <c r="G1601" s="292"/>
    </row>
    <row r="1602" spans="1:7" ht="15">
      <c r="A1602" s="288"/>
      <c r="B1602" s="289"/>
      <c r="C1602" s="290"/>
      <c r="D1602" s="279"/>
      <c r="E1602" s="279"/>
      <c r="F1602" s="291"/>
      <c r="G1602" s="292"/>
    </row>
    <row r="1603" spans="1:7" ht="15">
      <c r="A1603" s="288"/>
      <c r="B1603" s="289"/>
      <c r="C1603" s="290"/>
      <c r="D1603" s="279"/>
      <c r="E1603" s="279"/>
      <c r="F1603" s="291"/>
      <c r="G1603" s="292"/>
    </row>
    <row r="1604" spans="1:7" ht="15">
      <c r="A1604" s="288"/>
      <c r="B1604" s="289"/>
      <c r="C1604" s="290"/>
      <c r="D1604" s="279"/>
      <c r="E1604" s="279"/>
      <c r="F1604" s="291"/>
      <c r="G1604" s="292"/>
    </row>
    <row r="1605" spans="1:7" ht="15">
      <c r="A1605" s="288"/>
      <c r="B1605" s="289"/>
      <c r="C1605" s="290"/>
      <c r="D1605" s="279"/>
      <c r="E1605" s="279"/>
      <c r="F1605" s="291"/>
      <c r="G1605" s="292"/>
    </row>
    <row r="1606" spans="1:7" ht="15">
      <c r="A1606" s="288"/>
      <c r="B1606" s="289"/>
      <c r="C1606" s="290"/>
      <c r="D1606" s="279"/>
      <c r="E1606" s="279"/>
      <c r="F1606" s="291"/>
      <c r="G1606" s="292"/>
    </row>
    <row r="1607" spans="1:7" ht="15">
      <c r="A1607" s="288"/>
      <c r="B1607" s="289"/>
      <c r="C1607" s="290"/>
      <c r="D1607" s="279"/>
      <c r="E1607" s="279"/>
      <c r="F1607" s="291"/>
      <c r="G1607" s="292"/>
    </row>
    <row r="1608" spans="1:7" ht="15">
      <c r="A1608" s="288"/>
      <c r="B1608" s="289"/>
      <c r="C1608" s="290"/>
      <c r="D1608" s="279"/>
      <c r="E1608" s="279"/>
      <c r="F1608" s="291"/>
      <c r="G1608" s="292"/>
    </row>
    <row r="1609" spans="1:7" ht="15">
      <c r="A1609" s="288"/>
      <c r="B1609" s="289"/>
      <c r="C1609" s="290"/>
      <c r="D1609" s="279"/>
      <c r="E1609" s="279"/>
      <c r="F1609" s="291"/>
      <c r="G1609" s="292"/>
    </row>
    <row r="1610" spans="1:7" ht="15">
      <c r="A1610" s="288"/>
      <c r="B1610" s="289"/>
      <c r="C1610" s="290"/>
      <c r="D1610" s="279"/>
      <c r="E1610" s="279"/>
      <c r="F1610" s="291"/>
      <c r="G1610" s="292"/>
    </row>
    <row r="1611" spans="1:7" ht="15">
      <c r="A1611" s="288"/>
      <c r="B1611" s="289"/>
      <c r="C1611" s="290"/>
      <c r="D1611" s="279"/>
      <c r="E1611" s="279"/>
      <c r="F1611" s="291"/>
      <c r="G1611" s="292"/>
    </row>
    <row r="1612" spans="1:7" ht="15">
      <c r="A1612" s="288"/>
      <c r="B1612" s="289"/>
      <c r="C1612" s="290"/>
      <c r="D1612" s="279"/>
      <c r="E1612" s="279"/>
      <c r="F1612" s="291"/>
      <c r="G1612" s="292"/>
    </row>
    <row r="1613" spans="1:7" ht="15">
      <c r="A1613" s="288"/>
      <c r="B1613" s="289"/>
      <c r="C1613" s="290"/>
      <c r="D1613" s="279"/>
      <c r="E1613" s="279"/>
      <c r="F1613" s="291"/>
      <c r="G1613" s="292"/>
    </row>
    <row r="1614" spans="1:7" ht="15">
      <c r="A1614" s="288"/>
      <c r="B1614" s="289"/>
      <c r="C1614" s="290"/>
      <c r="D1614" s="279"/>
      <c r="E1614" s="279"/>
      <c r="F1614" s="291"/>
      <c r="G1614" s="292"/>
    </row>
    <row r="1615" spans="1:7" ht="15">
      <c r="A1615" s="288"/>
      <c r="B1615" s="289"/>
      <c r="C1615" s="290"/>
      <c r="D1615" s="279"/>
      <c r="E1615" s="279"/>
      <c r="F1615" s="291"/>
      <c r="G1615" s="292"/>
    </row>
    <row r="1616" spans="1:7" ht="15">
      <c r="A1616" s="288"/>
      <c r="B1616" s="289"/>
      <c r="C1616" s="290"/>
      <c r="D1616" s="279"/>
      <c r="E1616" s="279"/>
      <c r="F1616" s="291"/>
      <c r="G1616" s="292"/>
    </row>
    <row r="1617" spans="1:7" ht="15">
      <c r="A1617" s="288"/>
      <c r="B1617" s="289"/>
      <c r="C1617" s="290"/>
      <c r="D1617" s="279"/>
      <c r="E1617" s="279"/>
      <c r="F1617" s="291"/>
      <c r="G1617" s="292"/>
    </row>
    <row r="1618" spans="1:7" ht="15">
      <c r="A1618" s="288"/>
      <c r="B1618" s="289"/>
      <c r="C1618" s="290"/>
      <c r="D1618" s="279"/>
      <c r="E1618" s="279"/>
      <c r="F1618" s="291"/>
      <c r="G1618" s="292"/>
    </row>
    <row r="1619" spans="1:7" ht="15">
      <c r="A1619" s="288"/>
      <c r="B1619" s="289"/>
      <c r="C1619" s="290"/>
      <c r="D1619" s="279"/>
      <c r="E1619" s="279"/>
      <c r="F1619" s="291"/>
      <c r="G1619" s="292"/>
    </row>
    <row r="1620" spans="1:7" ht="15">
      <c r="A1620" s="288"/>
      <c r="B1620" s="289"/>
      <c r="C1620" s="290"/>
      <c r="D1620" s="279"/>
      <c r="E1620" s="279"/>
      <c r="F1620" s="291"/>
      <c r="G1620" s="292"/>
    </row>
    <row r="1621" spans="1:7" ht="15">
      <c r="A1621" s="288"/>
      <c r="B1621" s="289"/>
      <c r="C1621" s="290"/>
      <c r="D1621" s="279"/>
      <c r="E1621" s="279"/>
      <c r="F1621" s="291"/>
      <c r="G1621" s="292"/>
    </row>
    <row r="1622" spans="1:7" ht="15">
      <c r="A1622" s="288"/>
      <c r="B1622" s="289"/>
      <c r="C1622" s="290"/>
      <c r="D1622" s="279"/>
      <c r="E1622" s="279"/>
      <c r="F1622" s="291"/>
      <c r="G1622" s="292"/>
    </row>
    <row r="1623" spans="1:7" ht="15">
      <c r="A1623" s="288"/>
      <c r="B1623" s="289"/>
      <c r="C1623" s="290"/>
      <c r="D1623" s="279"/>
      <c r="E1623" s="279"/>
      <c r="F1623" s="291"/>
      <c r="G1623" s="292"/>
    </row>
    <row r="1624" spans="1:7" ht="15">
      <c r="A1624" s="288"/>
      <c r="B1624" s="289"/>
      <c r="C1624" s="290"/>
      <c r="D1624" s="279"/>
      <c r="E1624" s="279"/>
      <c r="F1624" s="291"/>
      <c r="G1624" s="292"/>
    </row>
    <row r="1625" spans="1:7" ht="15">
      <c r="A1625" s="288"/>
      <c r="B1625" s="289"/>
      <c r="C1625" s="290"/>
      <c r="D1625" s="279"/>
      <c r="E1625" s="279"/>
      <c r="F1625" s="291"/>
      <c r="G1625" s="292"/>
    </row>
    <row r="1626" spans="1:7" ht="15">
      <c r="A1626" s="288"/>
      <c r="B1626" s="289"/>
      <c r="C1626" s="290"/>
      <c r="D1626" s="279"/>
      <c r="E1626" s="279"/>
      <c r="F1626" s="291"/>
      <c r="G1626" s="292"/>
    </row>
    <row r="1627" spans="1:7" ht="15">
      <c r="A1627" s="288"/>
      <c r="B1627" s="289"/>
      <c r="C1627" s="290"/>
      <c r="D1627" s="279"/>
      <c r="E1627" s="279"/>
      <c r="F1627" s="291"/>
      <c r="G1627" s="292"/>
    </row>
    <row r="1628" spans="1:7" ht="15">
      <c r="A1628" s="288"/>
      <c r="B1628" s="289"/>
      <c r="C1628" s="290"/>
      <c r="D1628" s="279"/>
      <c r="E1628" s="279"/>
      <c r="F1628" s="291"/>
      <c r="G1628" s="292"/>
    </row>
    <row r="1629" spans="1:7" ht="15">
      <c r="A1629" s="288"/>
      <c r="B1629" s="289"/>
      <c r="C1629" s="290"/>
      <c r="D1629" s="279"/>
      <c r="E1629" s="279"/>
      <c r="F1629" s="291"/>
      <c r="G1629" s="292"/>
    </row>
    <row r="1630" spans="1:7" ht="15">
      <c r="A1630" s="288"/>
      <c r="B1630" s="289"/>
      <c r="C1630" s="290"/>
      <c r="D1630" s="279"/>
      <c r="E1630" s="279"/>
      <c r="F1630" s="291"/>
      <c r="G1630" s="292"/>
    </row>
    <row r="1631" spans="1:7" ht="15">
      <c r="A1631" s="288"/>
      <c r="B1631" s="289"/>
      <c r="C1631" s="290"/>
      <c r="D1631" s="279"/>
      <c r="E1631" s="279"/>
      <c r="F1631" s="291"/>
      <c r="G1631" s="292"/>
    </row>
    <row r="1632" spans="1:7" ht="15">
      <c r="A1632" s="288"/>
      <c r="B1632" s="289"/>
      <c r="C1632" s="290"/>
      <c r="D1632" s="279"/>
      <c r="E1632" s="279"/>
      <c r="F1632" s="291"/>
      <c r="G1632" s="292"/>
    </row>
    <row r="1633" spans="1:7" ht="15">
      <c r="A1633" s="288"/>
      <c r="B1633" s="289"/>
      <c r="C1633" s="290"/>
      <c r="D1633" s="279"/>
      <c r="E1633" s="279"/>
      <c r="F1633" s="291"/>
      <c r="G1633" s="292"/>
    </row>
    <row r="1634" spans="1:7" ht="15">
      <c r="A1634" s="288"/>
      <c r="B1634" s="289"/>
      <c r="C1634" s="290"/>
      <c r="D1634" s="279"/>
      <c r="E1634" s="279"/>
      <c r="F1634" s="291"/>
      <c r="G1634" s="292"/>
    </row>
    <row r="1635" spans="1:7" ht="15">
      <c r="A1635" s="288"/>
      <c r="B1635" s="289"/>
      <c r="C1635" s="290"/>
      <c r="D1635" s="279"/>
      <c r="E1635" s="279"/>
      <c r="F1635" s="291"/>
      <c r="G1635" s="292"/>
    </row>
    <row r="1636" spans="1:7" ht="15">
      <c r="A1636" s="288"/>
      <c r="B1636" s="289"/>
      <c r="C1636" s="290"/>
      <c r="D1636" s="279"/>
      <c r="E1636" s="279"/>
      <c r="F1636" s="291"/>
      <c r="G1636" s="292"/>
    </row>
    <row r="1637" spans="1:7" ht="15">
      <c r="A1637" s="288"/>
      <c r="B1637" s="289"/>
      <c r="C1637" s="290"/>
      <c r="D1637" s="279"/>
      <c r="E1637" s="279"/>
      <c r="F1637" s="291"/>
      <c r="G1637" s="292"/>
    </row>
    <row r="1638" spans="1:7" ht="15">
      <c r="A1638" s="288"/>
      <c r="B1638" s="289"/>
      <c r="C1638" s="290"/>
      <c r="D1638" s="279"/>
      <c r="E1638" s="279"/>
      <c r="F1638" s="291"/>
      <c r="G1638" s="292"/>
    </row>
    <row r="1639" spans="1:7" ht="15">
      <c r="A1639" s="288"/>
      <c r="B1639" s="289"/>
      <c r="C1639" s="290"/>
      <c r="D1639" s="279"/>
      <c r="E1639" s="279"/>
      <c r="F1639" s="291"/>
      <c r="G1639" s="292"/>
    </row>
    <row r="1640" spans="1:7" ht="15">
      <c r="A1640" s="288"/>
      <c r="B1640" s="289"/>
      <c r="C1640" s="290"/>
      <c r="D1640" s="279"/>
      <c r="E1640" s="279"/>
      <c r="F1640" s="291"/>
      <c r="G1640" s="292"/>
    </row>
    <row r="1641" spans="1:7" ht="15">
      <c r="A1641" s="288"/>
      <c r="B1641" s="289"/>
      <c r="C1641" s="290"/>
      <c r="D1641" s="279"/>
      <c r="E1641" s="279"/>
      <c r="F1641" s="291"/>
      <c r="G1641" s="292"/>
    </row>
    <row r="1642" spans="1:7" ht="15">
      <c r="A1642" s="288"/>
      <c r="B1642" s="289"/>
      <c r="C1642" s="290"/>
      <c r="D1642" s="279"/>
      <c r="E1642" s="279"/>
      <c r="F1642" s="291"/>
      <c r="G1642" s="292"/>
    </row>
    <row r="1643" spans="1:7" ht="15">
      <c r="A1643" s="288"/>
      <c r="B1643" s="289"/>
      <c r="C1643" s="290"/>
      <c r="D1643" s="279"/>
      <c r="E1643" s="279"/>
      <c r="F1643" s="291"/>
      <c r="G1643" s="292"/>
    </row>
    <row r="1644" spans="1:7" ht="15">
      <c r="A1644" s="288"/>
      <c r="B1644" s="289"/>
      <c r="C1644" s="290"/>
      <c r="D1644" s="279"/>
      <c r="E1644" s="279"/>
      <c r="F1644" s="291"/>
      <c r="G1644" s="292"/>
    </row>
    <row r="1645" spans="1:7" ht="15">
      <c r="A1645" s="288"/>
      <c r="B1645" s="289"/>
      <c r="C1645" s="290"/>
      <c r="D1645" s="279"/>
      <c r="E1645" s="279"/>
      <c r="F1645" s="291"/>
      <c r="G1645" s="292"/>
    </row>
    <row r="1646" spans="1:7" ht="15">
      <c r="A1646" s="288"/>
      <c r="B1646" s="289"/>
      <c r="C1646" s="290"/>
      <c r="D1646" s="279"/>
      <c r="E1646" s="279"/>
      <c r="F1646" s="291"/>
      <c r="G1646" s="292"/>
    </row>
    <row r="1647" spans="1:7" ht="15">
      <c r="A1647" s="288"/>
      <c r="B1647" s="289"/>
      <c r="C1647" s="290"/>
      <c r="D1647" s="279"/>
      <c r="E1647" s="279"/>
      <c r="F1647" s="291"/>
      <c r="G1647" s="292"/>
    </row>
    <row r="1648" spans="1:7" ht="15">
      <c r="A1648" s="288"/>
      <c r="B1648" s="289"/>
      <c r="C1648" s="290"/>
      <c r="D1648" s="279"/>
      <c r="E1648" s="279"/>
      <c r="F1648" s="291"/>
      <c r="G1648" s="292"/>
    </row>
    <row r="1649" spans="1:7" ht="15">
      <c r="A1649" s="288"/>
      <c r="B1649" s="289"/>
      <c r="C1649" s="290"/>
      <c r="D1649" s="279"/>
      <c r="E1649" s="279"/>
      <c r="F1649" s="291"/>
      <c r="G1649" s="292"/>
    </row>
    <row r="1650" spans="1:7" ht="15">
      <c r="A1650" s="288"/>
      <c r="B1650" s="289"/>
      <c r="C1650" s="290"/>
      <c r="D1650" s="279"/>
      <c r="E1650" s="279"/>
      <c r="F1650" s="291"/>
      <c r="G1650" s="292"/>
    </row>
    <row r="1651" spans="1:7" ht="15">
      <c r="A1651" s="288"/>
      <c r="B1651" s="289"/>
      <c r="C1651" s="290"/>
      <c r="D1651" s="279"/>
      <c r="E1651" s="279"/>
      <c r="F1651" s="291"/>
      <c r="G1651" s="292"/>
    </row>
    <row r="1652" spans="1:7" ht="15">
      <c r="A1652" s="288"/>
      <c r="B1652" s="289"/>
      <c r="C1652" s="290"/>
      <c r="D1652" s="279"/>
      <c r="E1652" s="279"/>
      <c r="F1652" s="291"/>
      <c r="G1652" s="292"/>
    </row>
    <row r="1653" spans="1:7" ht="15">
      <c r="A1653" s="288"/>
      <c r="B1653" s="289"/>
      <c r="C1653" s="290"/>
      <c r="D1653" s="279"/>
      <c r="E1653" s="279"/>
      <c r="F1653" s="291"/>
      <c r="G1653" s="292"/>
    </row>
    <row r="1654" spans="1:7" ht="15">
      <c r="A1654" s="288"/>
      <c r="B1654" s="289"/>
      <c r="C1654" s="290"/>
      <c r="D1654" s="279"/>
      <c r="E1654" s="279"/>
      <c r="F1654" s="291"/>
      <c r="G1654" s="292"/>
    </row>
    <row r="1655" spans="1:7" ht="15">
      <c r="A1655" s="288"/>
      <c r="B1655" s="289"/>
      <c r="C1655" s="290"/>
      <c r="D1655" s="279"/>
      <c r="E1655" s="279"/>
      <c r="F1655" s="291"/>
      <c r="G1655" s="292"/>
    </row>
    <row r="1656" spans="1:7" ht="15">
      <c r="A1656" s="288"/>
      <c r="B1656" s="289"/>
      <c r="C1656" s="290"/>
      <c r="D1656" s="279"/>
      <c r="E1656" s="279"/>
      <c r="F1656" s="291"/>
      <c r="G1656" s="292"/>
    </row>
    <row r="1657" spans="1:7" ht="15">
      <c r="A1657" s="288"/>
      <c r="B1657" s="289"/>
      <c r="C1657" s="290"/>
      <c r="D1657" s="279"/>
      <c r="E1657" s="279"/>
      <c r="F1657" s="291"/>
      <c r="G1657" s="292"/>
    </row>
    <row r="1658" spans="1:7" ht="15">
      <c r="A1658" s="288"/>
      <c r="B1658" s="289"/>
      <c r="C1658" s="290"/>
      <c r="D1658" s="279"/>
      <c r="E1658" s="279"/>
      <c r="F1658" s="291"/>
      <c r="G1658" s="292"/>
    </row>
    <row r="1659" spans="1:7" ht="15">
      <c r="A1659" s="288"/>
      <c r="B1659" s="289"/>
      <c r="C1659" s="290"/>
      <c r="D1659" s="279"/>
      <c r="E1659" s="279"/>
      <c r="F1659" s="291"/>
      <c r="G1659" s="292"/>
    </row>
    <row r="1660" spans="1:7" ht="15">
      <c r="A1660" s="288"/>
      <c r="B1660" s="289"/>
      <c r="C1660" s="290"/>
      <c r="D1660" s="279"/>
      <c r="E1660" s="279"/>
      <c r="F1660" s="291"/>
      <c r="G1660" s="292"/>
    </row>
    <row r="1661" spans="1:7" ht="15">
      <c r="A1661" s="288"/>
      <c r="B1661" s="289"/>
      <c r="C1661" s="290"/>
      <c r="D1661" s="279"/>
      <c r="E1661" s="279"/>
      <c r="F1661" s="291"/>
      <c r="G1661" s="292"/>
    </row>
    <row r="1662" spans="1:7" ht="15">
      <c r="A1662" s="288"/>
      <c r="B1662" s="289"/>
      <c r="C1662" s="290"/>
      <c r="D1662" s="279"/>
      <c r="E1662" s="279"/>
      <c r="F1662" s="291"/>
      <c r="G1662" s="292"/>
    </row>
    <row r="1663" spans="1:7" ht="15">
      <c r="A1663" s="288"/>
      <c r="B1663" s="289"/>
      <c r="C1663" s="290"/>
      <c r="D1663" s="279"/>
      <c r="E1663" s="279"/>
      <c r="F1663" s="291"/>
      <c r="G1663" s="292"/>
    </row>
    <row r="1664" spans="1:7" ht="15">
      <c r="A1664" s="288"/>
      <c r="B1664" s="289"/>
      <c r="C1664" s="290"/>
      <c r="D1664" s="279"/>
      <c r="E1664" s="279"/>
      <c r="F1664" s="291"/>
      <c r="G1664" s="292"/>
    </row>
    <row r="1665" spans="1:7" ht="15">
      <c r="A1665" s="288"/>
      <c r="B1665" s="289"/>
      <c r="C1665" s="290"/>
      <c r="D1665" s="279"/>
      <c r="E1665" s="279"/>
      <c r="F1665" s="291"/>
      <c r="G1665" s="292"/>
    </row>
    <row r="1666" spans="1:7" ht="15">
      <c r="A1666" s="288"/>
      <c r="B1666" s="289"/>
      <c r="C1666" s="290"/>
      <c r="D1666" s="279"/>
      <c r="E1666" s="279"/>
      <c r="F1666" s="291"/>
      <c r="G1666" s="292"/>
    </row>
    <row r="1667" spans="1:7" ht="15">
      <c r="A1667" s="288"/>
      <c r="B1667" s="289"/>
      <c r="C1667" s="290"/>
      <c r="D1667" s="279"/>
      <c r="E1667" s="279"/>
      <c r="F1667" s="291"/>
      <c r="G1667" s="292"/>
    </row>
    <row r="1668" spans="1:7" ht="15">
      <c r="A1668" s="288"/>
      <c r="B1668" s="289"/>
      <c r="C1668" s="290"/>
      <c r="D1668" s="279"/>
      <c r="E1668" s="279"/>
      <c r="F1668" s="291"/>
      <c r="G1668" s="292"/>
    </row>
    <row r="1669" spans="1:7" ht="15">
      <c r="A1669" s="288"/>
      <c r="B1669" s="289"/>
      <c r="C1669" s="290"/>
      <c r="D1669" s="279"/>
      <c r="E1669" s="279"/>
      <c r="F1669" s="291"/>
      <c r="G1669" s="292"/>
    </row>
    <row r="1670" spans="1:7" ht="15">
      <c r="A1670" s="288"/>
      <c r="B1670" s="289"/>
      <c r="C1670" s="290"/>
      <c r="D1670" s="279"/>
      <c r="E1670" s="279"/>
      <c r="F1670" s="291"/>
      <c r="G1670" s="292"/>
    </row>
    <row r="1671" spans="1:7" ht="15">
      <c r="A1671" s="288"/>
      <c r="B1671" s="289"/>
      <c r="C1671" s="290"/>
      <c r="D1671" s="279"/>
      <c r="E1671" s="279"/>
      <c r="F1671" s="291"/>
      <c r="G1671" s="292"/>
    </row>
    <row r="1672" spans="1:7" ht="15">
      <c r="A1672" s="288"/>
      <c r="B1672" s="289"/>
      <c r="C1672" s="290"/>
      <c r="D1672" s="279"/>
      <c r="E1672" s="279"/>
      <c r="F1672" s="291"/>
      <c r="G1672" s="292"/>
    </row>
    <row r="1673" spans="1:7" ht="15">
      <c r="A1673" s="288"/>
      <c r="B1673" s="289"/>
      <c r="C1673" s="290"/>
      <c r="D1673" s="279"/>
      <c r="E1673" s="279"/>
      <c r="F1673" s="291"/>
      <c r="G1673" s="292"/>
    </row>
    <row r="1674" spans="1:7" ht="15">
      <c r="A1674" s="288"/>
      <c r="B1674" s="289"/>
      <c r="C1674" s="290"/>
      <c r="D1674" s="279"/>
      <c r="E1674" s="279"/>
      <c r="F1674" s="291"/>
      <c r="G1674" s="292"/>
    </row>
    <row r="1675" spans="1:7" ht="15">
      <c r="A1675" s="288"/>
      <c r="B1675" s="289"/>
      <c r="C1675" s="290"/>
      <c r="D1675" s="279"/>
      <c r="E1675" s="279"/>
      <c r="F1675" s="291"/>
      <c r="G1675" s="292"/>
    </row>
    <row r="1676" spans="1:7" ht="15">
      <c r="A1676" s="288"/>
      <c r="B1676" s="289"/>
      <c r="C1676" s="290"/>
      <c r="D1676" s="279"/>
      <c r="E1676" s="279"/>
      <c r="F1676" s="291"/>
      <c r="G1676" s="292"/>
    </row>
    <row r="1677" spans="1:7" ht="15">
      <c r="A1677" s="288"/>
      <c r="B1677" s="289"/>
      <c r="C1677" s="290"/>
      <c r="D1677" s="279"/>
      <c r="E1677" s="279"/>
      <c r="F1677" s="291"/>
      <c r="G1677" s="292"/>
    </row>
    <row r="1678" spans="1:7" ht="15">
      <c r="A1678" s="288"/>
      <c r="B1678" s="289"/>
      <c r="C1678" s="290"/>
      <c r="D1678" s="279"/>
      <c r="E1678" s="279"/>
      <c r="F1678" s="291"/>
      <c r="G1678" s="292"/>
    </row>
    <row r="1679" spans="1:7" ht="15">
      <c r="A1679" s="288"/>
      <c r="B1679" s="289"/>
      <c r="C1679" s="290"/>
      <c r="D1679" s="279"/>
      <c r="E1679" s="279"/>
      <c r="F1679" s="291"/>
      <c r="G1679" s="292"/>
    </row>
    <row r="1680" spans="1:7" ht="15">
      <c r="A1680" s="288"/>
      <c r="B1680" s="289"/>
      <c r="C1680" s="290"/>
      <c r="D1680" s="279"/>
      <c r="E1680" s="279"/>
      <c r="F1680" s="291"/>
      <c r="G1680" s="292"/>
    </row>
    <row r="1681" spans="1:7" ht="15">
      <c r="A1681" s="288"/>
      <c r="B1681" s="289"/>
      <c r="C1681" s="290"/>
      <c r="D1681" s="279"/>
      <c r="E1681" s="279"/>
      <c r="F1681" s="291"/>
      <c r="G1681" s="292"/>
    </row>
    <row r="1682" spans="1:7" ht="15">
      <c r="A1682" s="288"/>
      <c r="B1682" s="289"/>
      <c r="C1682" s="290"/>
      <c r="D1682" s="279"/>
      <c r="E1682" s="279"/>
      <c r="F1682" s="291"/>
      <c r="G1682" s="292"/>
    </row>
    <row r="1683" spans="1:7" ht="15">
      <c r="A1683" s="288"/>
      <c r="B1683" s="289"/>
      <c r="C1683" s="290"/>
      <c r="D1683" s="279"/>
      <c r="E1683" s="279"/>
      <c r="F1683" s="291"/>
      <c r="G1683" s="292"/>
    </row>
    <row r="1684" spans="1:7" ht="15">
      <c r="A1684" s="288"/>
      <c r="B1684" s="289"/>
      <c r="C1684" s="290"/>
      <c r="D1684" s="279"/>
      <c r="E1684" s="279"/>
      <c r="F1684" s="291"/>
      <c r="G1684" s="292"/>
    </row>
    <row r="1685" spans="1:7" ht="15">
      <c r="A1685" s="288"/>
      <c r="B1685" s="289"/>
      <c r="C1685" s="290"/>
      <c r="D1685" s="279"/>
      <c r="E1685" s="279"/>
      <c r="F1685" s="291"/>
      <c r="G1685" s="292"/>
    </row>
    <row r="1686" spans="1:7" ht="15">
      <c r="A1686" s="288"/>
      <c r="B1686" s="289"/>
      <c r="C1686" s="290"/>
      <c r="D1686" s="279"/>
      <c r="E1686" s="279"/>
      <c r="F1686" s="291"/>
      <c r="G1686" s="292"/>
    </row>
    <row r="1687" spans="1:7" ht="15">
      <c r="A1687" s="288"/>
      <c r="B1687" s="289"/>
      <c r="C1687" s="290"/>
      <c r="D1687" s="279"/>
      <c r="E1687" s="279"/>
      <c r="F1687" s="291"/>
      <c r="G1687" s="292"/>
    </row>
    <row r="1688" spans="1:7" ht="15">
      <c r="A1688" s="288"/>
      <c r="B1688" s="289"/>
      <c r="C1688" s="290"/>
      <c r="D1688" s="279"/>
      <c r="E1688" s="279"/>
      <c r="F1688" s="291"/>
      <c r="G1688" s="292"/>
    </row>
    <row r="1689" spans="1:7" ht="15">
      <c r="A1689" s="288"/>
      <c r="B1689" s="289"/>
      <c r="C1689" s="290"/>
      <c r="D1689" s="279"/>
      <c r="E1689" s="279"/>
      <c r="F1689" s="291"/>
      <c r="G1689" s="292"/>
    </row>
    <row r="1690" spans="1:7" ht="15">
      <c r="A1690" s="288"/>
      <c r="B1690" s="289"/>
      <c r="C1690" s="290"/>
      <c r="D1690" s="279"/>
      <c r="E1690" s="279"/>
      <c r="F1690" s="291"/>
      <c r="G1690" s="292"/>
    </row>
    <row r="1691" spans="1:7" ht="15">
      <c r="A1691" s="288"/>
      <c r="B1691" s="289"/>
      <c r="C1691" s="290"/>
      <c r="D1691" s="279"/>
      <c r="E1691" s="279"/>
      <c r="F1691" s="291"/>
      <c r="G1691" s="292"/>
    </row>
    <row r="1692" spans="1:7" ht="15">
      <c r="A1692" s="288"/>
      <c r="B1692" s="289"/>
      <c r="C1692" s="290"/>
      <c r="D1692" s="279"/>
      <c r="E1692" s="279"/>
      <c r="F1692" s="291"/>
      <c r="G1692" s="292"/>
    </row>
    <row r="1693" spans="1:7" ht="15">
      <c r="A1693" s="288"/>
      <c r="B1693" s="289"/>
      <c r="C1693" s="290"/>
      <c r="D1693" s="279"/>
      <c r="E1693" s="279"/>
      <c r="F1693" s="291"/>
      <c r="G1693" s="292"/>
    </row>
    <row r="1694" spans="1:7" ht="15">
      <c r="A1694" s="288"/>
      <c r="B1694" s="289"/>
      <c r="C1694" s="290"/>
      <c r="D1694" s="279"/>
      <c r="E1694" s="279"/>
      <c r="F1694" s="291"/>
      <c r="G1694" s="292"/>
    </row>
    <row r="1695" spans="1:7" ht="15">
      <c r="A1695" s="288"/>
      <c r="B1695" s="289"/>
      <c r="C1695" s="290"/>
      <c r="D1695" s="279"/>
      <c r="E1695" s="279"/>
      <c r="F1695" s="291"/>
      <c r="G1695" s="292"/>
    </row>
    <row r="1696" spans="1:7" ht="15">
      <c r="A1696" s="288"/>
      <c r="B1696" s="289"/>
      <c r="C1696" s="290"/>
      <c r="D1696" s="279"/>
      <c r="E1696" s="279"/>
      <c r="F1696" s="291"/>
      <c r="G1696" s="292"/>
    </row>
    <row r="1697" spans="1:7" ht="15">
      <c r="A1697" s="288"/>
      <c r="B1697" s="289"/>
      <c r="C1697" s="290"/>
      <c r="D1697" s="279"/>
      <c r="E1697" s="279"/>
      <c r="F1697" s="291"/>
      <c r="G1697" s="292"/>
    </row>
    <row r="1698" spans="1:7" ht="15">
      <c r="A1698" s="288"/>
      <c r="B1698" s="289"/>
      <c r="C1698" s="290"/>
      <c r="D1698" s="279"/>
      <c r="E1698" s="279"/>
      <c r="F1698" s="291"/>
      <c r="G1698" s="292"/>
    </row>
    <row r="1699" spans="1:7" ht="15">
      <c r="A1699" s="288"/>
      <c r="B1699" s="289"/>
      <c r="C1699" s="290"/>
      <c r="D1699" s="279"/>
      <c r="E1699" s="279"/>
      <c r="F1699" s="291"/>
      <c r="G1699" s="292"/>
    </row>
    <row r="1700" spans="1:7" ht="15">
      <c r="A1700" s="288"/>
      <c r="B1700" s="289"/>
      <c r="C1700" s="290"/>
      <c r="D1700" s="279"/>
      <c r="E1700" s="279"/>
      <c r="F1700" s="291"/>
      <c r="G1700" s="292"/>
    </row>
    <row r="1701" spans="1:7" ht="15">
      <c r="A1701" s="288"/>
      <c r="B1701" s="289"/>
      <c r="C1701" s="290"/>
      <c r="D1701" s="279"/>
      <c r="E1701" s="279"/>
      <c r="F1701" s="291"/>
      <c r="G1701" s="292"/>
    </row>
    <row r="1702" spans="1:7" ht="15">
      <c r="A1702" s="288"/>
      <c r="B1702" s="289"/>
      <c r="C1702" s="290"/>
      <c r="D1702" s="279"/>
      <c r="E1702" s="279"/>
      <c r="F1702" s="291"/>
      <c r="G1702" s="292"/>
    </row>
    <row r="1703" spans="1:7" ht="15">
      <c r="A1703" s="288"/>
      <c r="B1703" s="289"/>
      <c r="C1703" s="290"/>
      <c r="D1703" s="279"/>
      <c r="E1703" s="279"/>
      <c r="F1703" s="291"/>
      <c r="G1703" s="292"/>
    </row>
    <row r="1704" spans="1:7" ht="15">
      <c r="A1704" s="288"/>
      <c r="B1704" s="289"/>
      <c r="C1704" s="290"/>
      <c r="D1704" s="279"/>
      <c r="E1704" s="279"/>
      <c r="F1704" s="291"/>
      <c r="G1704" s="292"/>
    </row>
    <row r="1705" spans="1:7" ht="15">
      <c r="A1705" s="288"/>
      <c r="B1705" s="289"/>
      <c r="C1705" s="290"/>
      <c r="D1705" s="279"/>
      <c r="E1705" s="279"/>
      <c r="F1705" s="291"/>
      <c r="G1705" s="292"/>
    </row>
    <row r="1706" spans="1:7" ht="15">
      <c r="A1706" s="288"/>
      <c r="B1706" s="289"/>
      <c r="C1706" s="290"/>
      <c r="D1706" s="279"/>
      <c r="E1706" s="279"/>
      <c r="F1706" s="291"/>
      <c r="G1706" s="292"/>
    </row>
    <row r="1707" spans="1:7" ht="15">
      <c r="A1707" s="288"/>
      <c r="B1707" s="289"/>
      <c r="C1707" s="290"/>
      <c r="D1707" s="279"/>
      <c r="E1707" s="279"/>
      <c r="F1707" s="291"/>
      <c r="G1707" s="292"/>
    </row>
    <row r="1708" spans="1:7" ht="15">
      <c r="A1708" s="288"/>
      <c r="B1708" s="289"/>
      <c r="C1708" s="290"/>
      <c r="D1708" s="279"/>
      <c r="E1708" s="279"/>
      <c r="F1708" s="291"/>
      <c r="G1708" s="292"/>
    </row>
    <row r="1709" spans="1:7" ht="15">
      <c r="A1709" s="288"/>
      <c r="B1709" s="289"/>
      <c r="C1709" s="290"/>
      <c r="D1709" s="279"/>
      <c r="E1709" s="279"/>
      <c r="F1709" s="291"/>
      <c r="G1709" s="292"/>
    </row>
    <row r="1710" spans="1:7" ht="15">
      <c r="A1710" s="288"/>
      <c r="B1710" s="289"/>
      <c r="C1710" s="290"/>
      <c r="D1710" s="279"/>
      <c r="E1710" s="279"/>
      <c r="F1710" s="291"/>
      <c r="G1710" s="292"/>
    </row>
    <row r="1711" spans="1:7" ht="15">
      <c r="A1711" s="288"/>
      <c r="B1711" s="289"/>
      <c r="C1711" s="290"/>
      <c r="D1711" s="279"/>
      <c r="E1711" s="279"/>
      <c r="F1711" s="291"/>
      <c r="G1711" s="292"/>
    </row>
    <row r="1712" spans="1:7" ht="15">
      <c r="A1712" s="288"/>
      <c r="B1712" s="289"/>
      <c r="C1712" s="290"/>
      <c r="D1712" s="279"/>
      <c r="E1712" s="279"/>
      <c r="F1712" s="291"/>
      <c r="G1712" s="292"/>
    </row>
    <row r="1713" spans="1:7" ht="15">
      <c r="A1713" s="288"/>
      <c r="B1713" s="289"/>
      <c r="C1713" s="290"/>
      <c r="D1713" s="279"/>
      <c r="E1713" s="279"/>
      <c r="F1713" s="291"/>
      <c r="G1713" s="292"/>
    </row>
    <row r="1714" spans="1:7" ht="15">
      <c r="A1714" s="288"/>
      <c r="B1714" s="289"/>
      <c r="C1714" s="290"/>
      <c r="D1714" s="279"/>
      <c r="E1714" s="279"/>
      <c r="F1714" s="291"/>
      <c r="G1714" s="292"/>
    </row>
    <row r="1715" spans="1:7" ht="15">
      <c r="A1715" s="288"/>
      <c r="B1715" s="289"/>
      <c r="C1715" s="290"/>
      <c r="D1715" s="279"/>
      <c r="E1715" s="279"/>
      <c r="F1715" s="291"/>
      <c r="G1715" s="292"/>
    </row>
    <row r="1716" spans="1:7" ht="15">
      <c r="A1716" s="288"/>
      <c r="B1716" s="289"/>
      <c r="C1716" s="290"/>
      <c r="D1716" s="279"/>
      <c r="E1716" s="279"/>
      <c r="F1716" s="291"/>
      <c r="G1716" s="292"/>
    </row>
    <row r="1717" spans="1:7" ht="15">
      <c r="A1717" s="288"/>
      <c r="B1717" s="289"/>
      <c r="C1717" s="290"/>
      <c r="D1717" s="279"/>
      <c r="E1717" s="279"/>
      <c r="F1717" s="291"/>
      <c r="G1717" s="292"/>
    </row>
    <row r="1718" spans="1:7" ht="15">
      <c r="A1718" s="288"/>
      <c r="B1718" s="289"/>
      <c r="C1718" s="290"/>
      <c r="D1718" s="279"/>
      <c r="E1718" s="279"/>
      <c r="F1718" s="291"/>
      <c r="G1718" s="292"/>
    </row>
    <row r="1719" spans="1:7" ht="15">
      <c r="A1719" s="288"/>
      <c r="B1719" s="289"/>
      <c r="C1719" s="290"/>
      <c r="D1719" s="279"/>
      <c r="E1719" s="279"/>
      <c r="F1719" s="291"/>
      <c r="G1719" s="292"/>
    </row>
    <row r="1720" spans="1:7" ht="15">
      <c r="A1720" s="288"/>
      <c r="B1720" s="289"/>
      <c r="C1720" s="290"/>
      <c r="D1720" s="279"/>
      <c r="E1720" s="279"/>
      <c r="F1720" s="291"/>
      <c r="G1720" s="292"/>
    </row>
    <row r="1721" spans="1:7" ht="15">
      <c r="A1721" s="288"/>
      <c r="B1721" s="289"/>
      <c r="C1721" s="290"/>
      <c r="D1721" s="279"/>
      <c r="E1721" s="279"/>
      <c r="F1721" s="291"/>
      <c r="G1721" s="292"/>
    </row>
    <row r="1722" spans="1:7" ht="15">
      <c r="A1722" s="288"/>
      <c r="B1722" s="289"/>
      <c r="C1722" s="290"/>
      <c r="D1722" s="279"/>
      <c r="E1722" s="279"/>
      <c r="F1722" s="291"/>
      <c r="G1722" s="292"/>
    </row>
    <row r="1723" spans="1:7" ht="15">
      <c r="A1723" s="288"/>
      <c r="B1723" s="289"/>
      <c r="C1723" s="290"/>
      <c r="D1723" s="279"/>
      <c r="E1723" s="279"/>
      <c r="F1723" s="291"/>
      <c r="G1723" s="292"/>
    </row>
    <row r="1724" spans="1:7" ht="15">
      <c r="A1724" s="288"/>
      <c r="B1724" s="289"/>
      <c r="C1724" s="290"/>
      <c r="D1724" s="279"/>
      <c r="E1724" s="279"/>
      <c r="F1724" s="291"/>
      <c r="G1724" s="292"/>
    </row>
    <row r="1725" spans="1:7" ht="15">
      <c r="A1725" s="288"/>
      <c r="B1725" s="289"/>
      <c r="C1725" s="290"/>
      <c r="D1725" s="279"/>
      <c r="E1725" s="279"/>
      <c r="F1725" s="291"/>
      <c r="G1725" s="292"/>
    </row>
    <row r="1726" spans="1:7" ht="15">
      <c r="A1726" s="288"/>
      <c r="B1726" s="289"/>
      <c r="C1726" s="290"/>
      <c r="D1726" s="279"/>
      <c r="E1726" s="279"/>
      <c r="F1726" s="291"/>
      <c r="G1726" s="292"/>
    </row>
    <row r="1727" spans="1:7" ht="15">
      <c r="A1727" s="288"/>
      <c r="B1727" s="289"/>
      <c r="C1727" s="290"/>
      <c r="D1727" s="279"/>
      <c r="E1727" s="279"/>
      <c r="F1727" s="291"/>
      <c r="G1727" s="292"/>
    </row>
    <row r="1728" spans="1:7" ht="15">
      <c r="A1728" s="288"/>
      <c r="B1728" s="289"/>
      <c r="C1728" s="290"/>
      <c r="D1728" s="279"/>
      <c r="E1728" s="279"/>
      <c r="F1728" s="291"/>
      <c r="G1728" s="292"/>
    </row>
    <row r="1729" spans="1:7" ht="15">
      <c r="A1729" s="288"/>
      <c r="B1729" s="289"/>
      <c r="C1729" s="290"/>
      <c r="D1729" s="279"/>
      <c r="E1729" s="279"/>
      <c r="F1729" s="291"/>
      <c r="G1729" s="292"/>
    </row>
    <row r="1730" spans="1:7" ht="15">
      <c r="A1730" s="288"/>
      <c r="B1730" s="289"/>
      <c r="C1730" s="290"/>
      <c r="D1730" s="279"/>
      <c r="E1730" s="279"/>
      <c r="F1730" s="291"/>
      <c r="G1730" s="292"/>
    </row>
    <row r="1731" spans="1:7" ht="15">
      <c r="A1731" s="288"/>
      <c r="B1731" s="289"/>
      <c r="C1731" s="290"/>
      <c r="D1731" s="279"/>
      <c r="E1731" s="279"/>
      <c r="F1731" s="291"/>
      <c r="G1731" s="292"/>
    </row>
    <row r="1732" spans="1:7" ht="15">
      <c r="A1732" s="288"/>
      <c r="B1732" s="289"/>
      <c r="C1732" s="290"/>
      <c r="D1732" s="279"/>
      <c r="E1732" s="279"/>
      <c r="F1732" s="291"/>
      <c r="G1732" s="292"/>
    </row>
    <row r="1733" spans="1:7" ht="15">
      <c r="A1733" s="288"/>
      <c r="B1733" s="289"/>
      <c r="C1733" s="290"/>
      <c r="D1733" s="279"/>
      <c r="E1733" s="279"/>
      <c r="F1733" s="291"/>
      <c r="G1733" s="292"/>
    </row>
    <row r="1734" spans="1:7" ht="15">
      <c r="A1734" s="288"/>
      <c r="B1734" s="289"/>
      <c r="C1734" s="290"/>
      <c r="D1734" s="279"/>
      <c r="E1734" s="279"/>
      <c r="F1734" s="291"/>
      <c r="G1734" s="292"/>
    </row>
    <row r="1735" spans="1:7" ht="15">
      <c r="A1735" s="288"/>
      <c r="B1735" s="289"/>
      <c r="C1735" s="290"/>
      <c r="D1735" s="279"/>
      <c r="E1735" s="279"/>
      <c r="F1735" s="291"/>
      <c r="G1735" s="292"/>
    </row>
    <row r="1736" spans="1:7" ht="15">
      <c r="A1736" s="288"/>
      <c r="B1736" s="289"/>
      <c r="C1736" s="290"/>
      <c r="D1736" s="279"/>
      <c r="E1736" s="279"/>
      <c r="F1736" s="291"/>
      <c r="G1736" s="292"/>
    </row>
    <row r="1737" spans="1:7" ht="15">
      <c r="A1737" s="288"/>
      <c r="B1737" s="289"/>
      <c r="C1737" s="290"/>
      <c r="D1737" s="279"/>
      <c r="E1737" s="279"/>
      <c r="F1737" s="291"/>
      <c r="G1737" s="292"/>
    </row>
    <row r="1738" spans="1:7" ht="15">
      <c r="A1738" s="288"/>
      <c r="B1738" s="289"/>
      <c r="C1738" s="290"/>
      <c r="D1738" s="279"/>
      <c r="E1738" s="279"/>
      <c r="F1738" s="291"/>
      <c r="G1738" s="292"/>
    </row>
    <row r="1739" spans="1:7" ht="15">
      <c r="A1739" s="288"/>
      <c r="B1739" s="289"/>
      <c r="C1739" s="290"/>
      <c r="D1739" s="279"/>
      <c r="E1739" s="279"/>
      <c r="F1739" s="291"/>
      <c r="G1739" s="292"/>
    </row>
    <row r="1740" spans="1:7" ht="15">
      <c r="A1740" s="288"/>
      <c r="B1740" s="289"/>
      <c r="C1740" s="290"/>
      <c r="D1740" s="279"/>
      <c r="E1740" s="279"/>
      <c r="F1740" s="291"/>
      <c r="G1740" s="292"/>
    </row>
    <row r="1741" spans="1:7" ht="15">
      <c r="A1741" s="288"/>
      <c r="B1741" s="289"/>
      <c r="C1741" s="290"/>
      <c r="D1741" s="279"/>
      <c r="E1741" s="279"/>
      <c r="F1741" s="291"/>
      <c r="G1741" s="292"/>
    </row>
    <row r="1742" spans="1:7" ht="15">
      <c r="A1742" s="288"/>
      <c r="B1742" s="289"/>
      <c r="C1742" s="290"/>
      <c r="D1742" s="279"/>
      <c r="E1742" s="279"/>
      <c r="F1742" s="291"/>
      <c r="G1742" s="292"/>
    </row>
  </sheetData>
  <sheetProtection/>
  <mergeCells count="690">
    <mergeCell ref="E1010:F1010"/>
    <mergeCell ref="E1011:F1011"/>
    <mergeCell ref="A861:B861"/>
    <mergeCell ref="E864:F864"/>
    <mergeCell ref="A865:B865"/>
    <mergeCell ref="E868:F868"/>
    <mergeCell ref="E1001:F1001"/>
    <mergeCell ref="A1002:B1002"/>
    <mergeCell ref="E1006:F1006"/>
    <mergeCell ref="E1007:F1007"/>
    <mergeCell ref="E1008:F1008"/>
    <mergeCell ref="E1009:F1009"/>
    <mergeCell ref="E991:F991"/>
    <mergeCell ref="C992:D992"/>
    <mergeCell ref="A993:G993"/>
    <mergeCell ref="A994:B994"/>
    <mergeCell ref="E997:F997"/>
    <mergeCell ref="A998:B998"/>
    <mergeCell ref="A975:B975"/>
    <mergeCell ref="E986:F986"/>
    <mergeCell ref="E987:F987"/>
    <mergeCell ref="E988:F988"/>
    <mergeCell ref="E989:F989"/>
    <mergeCell ref="E990:F990"/>
    <mergeCell ref="E969:F969"/>
    <mergeCell ref="E970:F970"/>
    <mergeCell ref="E971:F971"/>
    <mergeCell ref="E972:F972"/>
    <mergeCell ref="C973:D973"/>
    <mergeCell ref="A974:G974"/>
    <mergeCell ref="A958:G958"/>
    <mergeCell ref="A959:B959"/>
    <mergeCell ref="E961:F961"/>
    <mergeCell ref="A962:B962"/>
    <mergeCell ref="E967:F967"/>
    <mergeCell ref="E968:F968"/>
    <mergeCell ref="E952:F952"/>
    <mergeCell ref="E953:F953"/>
    <mergeCell ref="E954:F954"/>
    <mergeCell ref="E955:F955"/>
    <mergeCell ref="E956:F956"/>
    <mergeCell ref="C957:D957"/>
    <mergeCell ref="E945:F945"/>
    <mergeCell ref="E946:F946"/>
    <mergeCell ref="C947:D947"/>
    <mergeCell ref="A948:G948"/>
    <mergeCell ref="A949:B949"/>
    <mergeCell ref="E951:F951"/>
    <mergeCell ref="E938:F938"/>
    <mergeCell ref="A939:B939"/>
    <mergeCell ref="E941:F941"/>
    <mergeCell ref="E942:F942"/>
    <mergeCell ref="E943:F943"/>
    <mergeCell ref="E944:F944"/>
    <mergeCell ref="E929:F929"/>
    <mergeCell ref="C930:D930"/>
    <mergeCell ref="A931:G931"/>
    <mergeCell ref="A932:B932"/>
    <mergeCell ref="E935:F935"/>
    <mergeCell ref="A936:B936"/>
    <mergeCell ref="A922:B922"/>
    <mergeCell ref="E924:F924"/>
    <mergeCell ref="E925:F925"/>
    <mergeCell ref="E926:F926"/>
    <mergeCell ref="E927:F927"/>
    <mergeCell ref="E928:F928"/>
    <mergeCell ref="E914:F914"/>
    <mergeCell ref="E915:F915"/>
    <mergeCell ref="C916:D916"/>
    <mergeCell ref="A917:G917"/>
    <mergeCell ref="A918:B918"/>
    <mergeCell ref="E921:F921"/>
    <mergeCell ref="E907:F907"/>
    <mergeCell ref="A908:B908"/>
    <mergeCell ref="E910:F910"/>
    <mergeCell ref="E911:F911"/>
    <mergeCell ref="E912:F912"/>
    <mergeCell ref="E913:F913"/>
    <mergeCell ref="E899:F899"/>
    <mergeCell ref="E900:F900"/>
    <mergeCell ref="E901:F901"/>
    <mergeCell ref="C902:D902"/>
    <mergeCell ref="A903:G903"/>
    <mergeCell ref="A904:B904"/>
    <mergeCell ref="A890:B890"/>
    <mergeCell ref="E892:F892"/>
    <mergeCell ref="A893:B893"/>
    <mergeCell ref="E896:F896"/>
    <mergeCell ref="E897:F897"/>
    <mergeCell ref="E898:F898"/>
    <mergeCell ref="E884:F884"/>
    <mergeCell ref="E885:F885"/>
    <mergeCell ref="E886:F886"/>
    <mergeCell ref="E887:F887"/>
    <mergeCell ref="C888:D888"/>
    <mergeCell ref="A889:G889"/>
    <mergeCell ref="A876:G876"/>
    <mergeCell ref="A877:B877"/>
    <mergeCell ref="E879:F879"/>
    <mergeCell ref="A880:B880"/>
    <mergeCell ref="E882:F882"/>
    <mergeCell ref="E883:F883"/>
    <mergeCell ref="E870:F870"/>
    <mergeCell ref="E871:F871"/>
    <mergeCell ref="E872:F872"/>
    <mergeCell ref="E873:F873"/>
    <mergeCell ref="C874:D874"/>
    <mergeCell ref="A875:G875"/>
    <mergeCell ref="E857:F857"/>
    <mergeCell ref="E858:F858"/>
    <mergeCell ref="C859:D859"/>
    <mergeCell ref="A860:G860"/>
    <mergeCell ref="E869:F869"/>
    <mergeCell ref="E847:F847"/>
    <mergeCell ref="A848:B848"/>
    <mergeCell ref="E853:F853"/>
    <mergeCell ref="E854:F854"/>
    <mergeCell ref="E855:F855"/>
    <mergeCell ref="E856:F856"/>
    <mergeCell ref="E839:F839"/>
    <mergeCell ref="E840:F840"/>
    <mergeCell ref="E841:F841"/>
    <mergeCell ref="C842:D842"/>
    <mergeCell ref="A843:G843"/>
    <mergeCell ref="A844:B844"/>
    <mergeCell ref="A829:B829"/>
    <mergeCell ref="E832:F832"/>
    <mergeCell ref="A833:B833"/>
    <mergeCell ref="E836:F836"/>
    <mergeCell ref="E837:F837"/>
    <mergeCell ref="E838:F838"/>
    <mergeCell ref="E823:F823"/>
    <mergeCell ref="E824:F824"/>
    <mergeCell ref="E825:F825"/>
    <mergeCell ref="E826:F826"/>
    <mergeCell ref="C827:D827"/>
    <mergeCell ref="A828:G828"/>
    <mergeCell ref="A812:G812"/>
    <mergeCell ref="A813:B813"/>
    <mergeCell ref="E816:F816"/>
    <mergeCell ref="A817:B817"/>
    <mergeCell ref="E821:F821"/>
    <mergeCell ref="E822:F822"/>
    <mergeCell ref="E806:F806"/>
    <mergeCell ref="E807:F807"/>
    <mergeCell ref="E808:F808"/>
    <mergeCell ref="E809:F809"/>
    <mergeCell ref="E810:F810"/>
    <mergeCell ref="C811:D811"/>
    <mergeCell ref="C796:D796"/>
    <mergeCell ref="A797:G797"/>
    <mergeCell ref="A798:B798"/>
    <mergeCell ref="E801:F801"/>
    <mergeCell ref="A802:B802"/>
    <mergeCell ref="E805:F805"/>
    <mergeCell ref="E790:F790"/>
    <mergeCell ref="E791:F791"/>
    <mergeCell ref="E792:F792"/>
    <mergeCell ref="E793:F793"/>
    <mergeCell ref="E794:F794"/>
    <mergeCell ref="E795:F795"/>
    <mergeCell ref="E777:F777"/>
    <mergeCell ref="C778:D778"/>
    <mergeCell ref="A779:G779"/>
    <mergeCell ref="A780:B780"/>
    <mergeCell ref="E783:F783"/>
    <mergeCell ref="A784:B784"/>
    <mergeCell ref="A765:B765"/>
    <mergeCell ref="E772:F772"/>
    <mergeCell ref="E773:F773"/>
    <mergeCell ref="E774:F774"/>
    <mergeCell ref="E775:F775"/>
    <mergeCell ref="E776:F776"/>
    <mergeCell ref="E757:F757"/>
    <mergeCell ref="E758:F758"/>
    <mergeCell ref="C759:D759"/>
    <mergeCell ref="A760:G760"/>
    <mergeCell ref="A761:B761"/>
    <mergeCell ref="E764:F764"/>
    <mergeCell ref="E743:F743"/>
    <mergeCell ref="A744:B744"/>
    <mergeCell ref="E753:F753"/>
    <mergeCell ref="E754:F754"/>
    <mergeCell ref="E755:F755"/>
    <mergeCell ref="E756:F756"/>
    <mergeCell ref="E735:F735"/>
    <mergeCell ref="E736:F736"/>
    <mergeCell ref="E737:F737"/>
    <mergeCell ref="C738:D738"/>
    <mergeCell ref="A739:G739"/>
    <mergeCell ref="A740:B740"/>
    <mergeCell ref="A724:B724"/>
    <mergeCell ref="E727:F727"/>
    <mergeCell ref="A728:B728"/>
    <mergeCell ref="E732:F732"/>
    <mergeCell ref="E733:F733"/>
    <mergeCell ref="E734:F734"/>
    <mergeCell ref="E718:F718"/>
    <mergeCell ref="E719:F719"/>
    <mergeCell ref="E720:F720"/>
    <mergeCell ref="E721:F721"/>
    <mergeCell ref="C722:D722"/>
    <mergeCell ref="A723:G723"/>
    <mergeCell ref="A709:G709"/>
    <mergeCell ref="A710:B710"/>
    <mergeCell ref="E712:F712"/>
    <mergeCell ref="A713:B713"/>
    <mergeCell ref="E716:F716"/>
    <mergeCell ref="E717:F717"/>
    <mergeCell ref="E703:F703"/>
    <mergeCell ref="E704:F704"/>
    <mergeCell ref="E705:F705"/>
    <mergeCell ref="E706:F706"/>
    <mergeCell ref="E707:F707"/>
    <mergeCell ref="C708:D708"/>
    <mergeCell ref="A693:B693"/>
    <mergeCell ref="E696:F696"/>
    <mergeCell ref="A697:B697"/>
    <mergeCell ref="E699:F699"/>
    <mergeCell ref="A700:B700"/>
    <mergeCell ref="E702:F702"/>
    <mergeCell ref="E687:F687"/>
    <mergeCell ref="E688:F688"/>
    <mergeCell ref="E689:F689"/>
    <mergeCell ref="E690:F690"/>
    <mergeCell ref="C691:D691"/>
    <mergeCell ref="A692:G692"/>
    <mergeCell ref="A676:G676"/>
    <mergeCell ref="A677:B677"/>
    <mergeCell ref="E681:F681"/>
    <mergeCell ref="A682:B682"/>
    <mergeCell ref="E685:F685"/>
    <mergeCell ref="E686:F686"/>
    <mergeCell ref="E670:F670"/>
    <mergeCell ref="E671:F671"/>
    <mergeCell ref="E672:F672"/>
    <mergeCell ref="E673:F673"/>
    <mergeCell ref="E674:F674"/>
    <mergeCell ref="C675:D675"/>
    <mergeCell ref="C659:D659"/>
    <mergeCell ref="A660:G660"/>
    <mergeCell ref="A661:B661"/>
    <mergeCell ref="E665:F665"/>
    <mergeCell ref="A666:B666"/>
    <mergeCell ref="E669:F669"/>
    <mergeCell ref="E653:F653"/>
    <mergeCell ref="E654:F654"/>
    <mergeCell ref="E655:F655"/>
    <mergeCell ref="E656:F656"/>
    <mergeCell ref="E657:F657"/>
    <mergeCell ref="E658:F658"/>
    <mergeCell ref="E643:F643"/>
    <mergeCell ref="C644:D644"/>
    <mergeCell ref="A645:G645"/>
    <mergeCell ref="A646:B646"/>
    <mergeCell ref="E650:F650"/>
    <mergeCell ref="A651:B651"/>
    <mergeCell ref="A636:B636"/>
    <mergeCell ref="E638:F638"/>
    <mergeCell ref="E639:F639"/>
    <mergeCell ref="E640:F640"/>
    <mergeCell ref="E641:F641"/>
    <mergeCell ref="E642:F642"/>
    <mergeCell ref="E628:F628"/>
    <mergeCell ref="E629:F629"/>
    <mergeCell ref="C630:D630"/>
    <mergeCell ref="A631:G631"/>
    <mergeCell ref="A632:B632"/>
    <mergeCell ref="E635:F635"/>
    <mergeCell ref="E620:F620"/>
    <mergeCell ref="A621:B621"/>
    <mergeCell ref="E624:F624"/>
    <mergeCell ref="E625:F625"/>
    <mergeCell ref="E626:F626"/>
    <mergeCell ref="E627:F627"/>
    <mergeCell ref="E612:F612"/>
    <mergeCell ref="E613:F613"/>
    <mergeCell ref="E614:F614"/>
    <mergeCell ref="C615:D615"/>
    <mergeCell ref="A616:G616"/>
    <mergeCell ref="A617:B617"/>
    <mergeCell ref="A598:B598"/>
    <mergeCell ref="E601:F601"/>
    <mergeCell ref="A602:B602"/>
    <mergeCell ref="E609:F609"/>
    <mergeCell ref="E610:F610"/>
    <mergeCell ref="E611:F611"/>
    <mergeCell ref="E592:F592"/>
    <mergeCell ref="E593:F593"/>
    <mergeCell ref="E594:F594"/>
    <mergeCell ref="E595:F595"/>
    <mergeCell ref="C596:D596"/>
    <mergeCell ref="A597:G597"/>
    <mergeCell ref="A579:G579"/>
    <mergeCell ref="A580:B580"/>
    <mergeCell ref="E584:F584"/>
    <mergeCell ref="A585:B585"/>
    <mergeCell ref="E590:F590"/>
    <mergeCell ref="E591:F591"/>
    <mergeCell ref="E573:F573"/>
    <mergeCell ref="E574:F574"/>
    <mergeCell ref="E575:F575"/>
    <mergeCell ref="E576:F576"/>
    <mergeCell ref="E577:F577"/>
    <mergeCell ref="C578:D578"/>
    <mergeCell ref="C561:D561"/>
    <mergeCell ref="A562:G562"/>
    <mergeCell ref="A563:B563"/>
    <mergeCell ref="E565:F565"/>
    <mergeCell ref="A566:B566"/>
    <mergeCell ref="E572:F572"/>
    <mergeCell ref="E555:F555"/>
    <mergeCell ref="E556:F556"/>
    <mergeCell ref="E557:F557"/>
    <mergeCell ref="E558:F558"/>
    <mergeCell ref="E559:F559"/>
    <mergeCell ref="E560:F560"/>
    <mergeCell ref="E542:F542"/>
    <mergeCell ref="C543:D543"/>
    <mergeCell ref="A544:G544"/>
    <mergeCell ref="A545:B545"/>
    <mergeCell ref="E547:F547"/>
    <mergeCell ref="A548:B548"/>
    <mergeCell ref="A523:B523"/>
    <mergeCell ref="E537:F537"/>
    <mergeCell ref="E538:F538"/>
    <mergeCell ref="E539:F539"/>
    <mergeCell ref="E540:F540"/>
    <mergeCell ref="E541:F541"/>
    <mergeCell ref="E516:F516"/>
    <mergeCell ref="E517:F517"/>
    <mergeCell ref="C518:D518"/>
    <mergeCell ref="A519:G519"/>
    <mergeCell ref="A520:B520"/>
    <mergeCell ref="E522:F522"/>
    <mergeCell ref="E504:F504"/>
    <mergeCell ref="A505:B505"/>
    <mergeCell ref="E512:F512"/>
    <mergeCell ref="E513:F513"/>
    <mergeCell ref="E514:F514"/>
    <mergeCell ref="E515:F515"/>
    <mergeCell ref="E496:F496"/>
    <mergeCell ref="E497:F497"/>
    <mergeCell ref="E498:F498"/>
    <mergeCell ref="C499:D499"/>
    <mergeCell ref="A500:G500"/>
    <mergeCell ref="A501:B501"/>
    <mergeCell ref="A480:B480"/>
    <mergeCell ref="E483:F483"/>
    <mergeCell ref="A484:B484"/>
    <mergeCell ref="E493:F493"/>
    <mergeCell ref="E494:F494"/>
    <mergeCell ref="E495:F495"/>
    <mergeCell ref="E474:F474"/>
    <mergeCell ref="E475:F475"/>
    <mergeCell ref="E476:F476"/>
    <mergeCell ref="E477:F477"/>
    <mergeCell ref="C478:D478"/>
    <mergeCell ref="A479:G479"/>
    <mergeCell ref="A465:G465"/>
    <mergeCell ref="A466:B466"/>
    <mergeCell ref="E469:F469"/>
    <mergeCell ref="A470:B470"/>
    <mergeCell ref="E472:F472"/>
    <mergeCell ref="E473:F473"/>
    <mergeCell ref="E459:F459"/>
    <mergeCell ref="E460:F460"/>
    <mergeCell ref="E461:F461"/>
    <mergeCell ref="E462:F462"/>
    <mergeCell ref="E463:F463"/>
    <mergeCell ref="C464:D464"/>
    <mergeCell ref="C450:D450"/>
    <mergeCell ref="A451:G451"/>
    <mergeCell ref="A452:B452"/>
    <mergeCell ref="E455:F455"/>
    <mergeCell ref="A456:B456"/>
    <mergeCell ref="E458:F458"/>
    <mergeCell ref="E444:F444"/>
    <mergeCell ref="E445:F445"/>
    <mergeCell ref="E446:F446"/>
    <mergeCell ref="E447:F447"/>
    <mergeCell ref="E448:F448"/>
    <mergeCell ref="E449:F449"/>
    <mergeCell ref="E435:F435"/>
    <mergeCell ref="C436:D436"/>
    <mergeCell ref="A437:G437"/>
    <mergeCell ref="A438:B438"/>
    <mergeCell ref="E441:F441"/>
    <mergeCell ref="A442:B442"/>
    <mergeCell ref="A428:B428"/>
    <mergeCell ref="E430:F430"/>
    <mergeCell ref="E431:F431"/>
    <mergeCell ref="E432:F432"/>
    <mergeCell ref="E433:F433"/>
    <mergeCell ref="E434:F434"/>
    <mergeCell ref="C422:D422"/>
    <mergeCell ref="A423:G423"/>
    <mergeCell ref="A424:B424"/>
    <mergeCell ref="E427:F427"/>
    <mergeCell ref="E420:F420"/>
    <mergeCell ref="E416:F416"/>
    <mergeCell ref="E417:F417"/>
    <mergeCell ref="E418:F418"/>
    <mergeCell ref="E413:F413"/>
    <mergeCell ref="E404:F404"/>
    <mergeCell ref="E405:F405"/>
    <mergeCell ref="E406:F406"/>
    <mergeCell ref="A414:B414"/>
    <mergeCell ref="E421:F421"/>
    <mergeCell ref="E386:F386"/>
    <mergeCell ref="E387:F387"/>
    <mergeCell ref="E389:F389"/>
    <mergeCell ref="E390:F390"/>
    <mergeCell ref="E402:F402"/>
    <mergeCell ref="C408:D408"/>
    <mergeCell ref="A360:B360"/>
    <mergeCell ref="E366:F366"/>
    <mergeCell ref="E368:F368"/>
    <mergeCell ref="E369:F369"/>
    <mergeCell ref="C372:D372"/>
    <mergeCell ref="A373:G373"/>
    <mergeCell ref="C344:D344"/>
    <mergeCell ref="A345:G345"/>
    <mergeCell ref="A346:B346"/>
    <mergeCell ref="A350:B350"/>
    <mergeCell ref="E355:F355"/>
    <mergeCell ref="E353:F353"/>
    <mergeCell ref="E354:F354"/>
    <mergeCell ref="C330:D330"/>
    <mergeCell ref="A331:G331"/>
    <mergeCell ref="A332:B332"/>
    <mergeCell ref="A335:B335"/>
    <mergeCell ref="E338:F338"/>
    <mergeCell ref="E343:F343"/>
    <mergeCell ref="E339:F339"/>
    <mergeCell ref="E340:F340"/>
    <mergeCell ref="E341:F341"/>
    <mergeCell ref="E342:F342"/>
    <mergeCell ref="E310:F310"/>
    <mergeCell ref="E311:F311"/>
    <mergeCell ref="C312:D312"/>
    <mergeCell ref="A313:G313"/>
    <mergeCell ref="A314:B314"/>
    <mergeCell ref="E324:F324"/>
    <mergeCell ref="E288:F288"/>
    <mergeCell ref="E289:F289"/>
    <mergeCell ref="E290:F290"/>
    <mergeCell ref="E292:F292"/>
    <mergeCell ref="C293:D293"/>
    <mergeCell ref="E291:F291"/>
    <mergeCell ref="E277:F277"/>
    <mergeCell ref="E278:F278"/>
    <mergeCell ref="E287:F287"/>
    <mergeCell ref="E279:F279"/>
    <mergeCell ref="C280:D280"/>
    <mergeCell ref="A281:G281"/>
    <mergeCell ref="A282:B282"/>
    <mergeCell ref="A255:B255"/>
    <mergeCell ref="E258:F258"/>
    <mergeCell ref="E259:F259"/>
    <mergeCell ref="E260:F260"/>
    <mergeCell ref="E262:F262"/>
    <mergeCell ref="E263:F263"/>
    <mergeCell ref="E232:F232"/>
    <mergeCell ref="C233:D233"/>
    <mergeCell ref="A234:G234"/>
    <mergeCell ref="A235:B235"/>
    <mergeCell ref="A239:B239"/>
    <mergeCell ref="E243:F243"/>
    <mergeCell ref="A225:B225"/>
    <mergeCell ref="E227:F227"/>
    <mergeCell ref="E228:F228"/>
    <mergeCell ref="E229:F229"/>
    <mergeCell ref="E230:F230"/>
    <mergeCell ref="E231:F231"/>
    <mergeCell ref="E217:F217"/>
    <mergeCell ref="E218:F218"/>
    <mergeCell ref="C219:D219"/>
    <mergeCell ref="A220:G220"/>
    <mergeCell ref="A221:B221"/>
    <mergeCell ref="E224:F224"/>
    <mergeCell ref="A209:B209"/>
    <mergeCell ref="E213:F213"/>
    <mergeCell ref="E208:F208"/>
    <mergeCell ref="E214:F214"/>
    <mergeCell ref="E215:F215"/>
    <mergeCell ref="E216:F216"/>
    <mergeCell ref="E200:F200"/>
    <mergeCell ref="E201:F201"/>
    <mergeCell ref="E202:F202"/>
    <mergeCell ref="C203:D203"/>
    <mergeCell ref="A204:G204"/>
    <mergeCell ref="A205:B205"/>
    <mergeCell ref="A191:B191"/>
    <mergeCell ref="E194:F194"/>
    <mergeCell ref="A195:B195"/>
    <mergeCell ref="E197:F197"/>
    <mergeCell ref="E198:F198"/>
    <mergeCell ref="E199:F199"/>
    <mergeCell ref="A181:B181"/>
    <mergeCell ref="E187:F187"/>
    <mergeCell ref="E186:F186"/>
    <mergeCell ref="E188:F188"/>
    <mergeCell ref="C189:D189"/>
    <mergeCell ref="A190:G190"/>
    <mergeCell ref="E171:F171"/>
    <mergeCell ref="E172:F172"/>
    <mergeCell ref="C175:D175"/>
    <mergeCell ref="A176:G176"/>
    <mergeCell ref="A177:B177"/>
    <mergeCell ref="E180:F180"/>
    <mergeCell ref="E119:F119"/>
    <mergeCell ref="C137:D137"/>
    <mergeCell ref="A138:G138"/>
    <mergeCell ref="A139:B139"/>
    <mergeCell ref="E142:F142"/>
    <mergeCell ref="A143:B143"/>
    <mergeCell ref="A112:B112"/>
    <mergeCell ref="E114:F114"/>
    <mergeCell ref="E115:F115"/>
    <mergeCell ref="E116:F116"/>
    <mergeCell ref="E118:F118"/>
    <mergeCell ref="E111:F111"/>
    <mergeCell ref="E117:F117"/>
    <mergeCell ref="E89:F89"/>
    <mergeCell ref="E101:F101"/>
    <mergeCell ref="E103:F103"/>
    <mergeCell ref="E104:F104"/>
    <mergeCell ref="E105:F105"/>
    <mergeCell ref="C107:D107"/>
    <mergeCell ref="E106:F106"/>
    <mergeCell ref="E102:F102"/>
    <mergeCell ref="E47:F47"/>
    <mergeCell ref="E48:F48"/>
    <mergeCell ref="C52:D52"/>
    <mergeCell ref="A53:G53"/>
    <mergeCell ref="A54:B54"/>
    <mergeCell ref="E56:F56"/>
    <mergeCell ref="E51:F51"/>
    <mergeCell ref="E49:F49"/>
    <mergeCell ref="E50:F50"/>
    <mergeCell ref="E1:G1"/>
    <mergeCell ref="E3:G3"/>
    <mergeCell ref="E13:F13"/>
    <mergeCell ref="A14:B14"/>
    <mergeCell ref="E18:F18"/>
    <mergeCell ref="E19:F19"/>
    <mergeCell ref="F2:G2"/>
    <mergeCell ref="A1:D1"/>
    <mergeCell ref="A2:D2"/>
    <mergeCell ref="A3:D3"/>
    <mergeCell ref="E419:F419"/>
    <mergeCell ref="E407:F407"/>
    <mergeCell ref="E388:F388"/>
    <mergeCell ref="E391:F391"/>
    <mergeCell ref="E403:F403"/>
    <mergeCell ref="A393:G393"/>
    <mergeCell ref="A394:B394"/>
    <mergeCell ref="C392:D392"/>
    <mergeCell ref="A409:G409"/>
    <mergeCell ref="A410:B410"/>
    <mergeCell ref="A378:B378"/>
    <mergeCell ref="E371:F371"/>
    <mergeCell ref="E363:F363"/>
    <mergeCell ref="A364:B364"/>
    <mergeCell ref="E367:F367"/>
    <mergeCell ref="E370:F370"/>
    <mergeCell ref="A374:B374"/>
    <mergeCell ref="E377:F377"/>
    <mergeCell ref="E356:F356"/>
    <mergeCell ref="E357:F357"/>
    <mergeCell ref="C358:D358"/>
    <mergeCell ref="A359:G359"/>
    <mergeCell ref="E349:F349"/>
    <mergeCell ref="E352:F352"/>
    <mergeCell ref="E325:F325"/>
    <mergeCell ref="E326:F326"/>
    <mergeCell ref="E327:F327"/>
    <mergeCell ref="E328:F328"/>
    <mergeCell ref="E334:F334"/>
    <mergeCell ref="E329:F329"/>
    <mergeCell ref="E306:F306"/>
    <mergeCell ref="E307:F307"/>
    <mergeCell ref="E308:F308"/>
    <mergeCell ref="E309:F309"/>
    <mergeCell ref="A294:G294"/>
    <mergeCell ref="A295:G295"/>
    <mergeCell ref="A296:B296"/>
    <mergeCell ref="E269:F269"/>
    <mergeCell ref="E261:F261"/>
    <mergeCell ref="C264:D264"/>
    <mergeCell ref="A265:G265"/>
    <mergeCell ref="E276:F276"/>
    <mergeCell ref="A266:B266"/>
    <mergeCell ref="A270:B270"/>
    <mergeCell ref="E274:F274"/>
    <mergeCell ref="E275:F275"/>
    <mergeCell ref="E254:F254"/>
    <mergeCell ref="E248:F248"/>
    <mergeCell ref="C249:D249"/>
    <mergeCell ref="A250:G250"/>
    <mergeCell ref="A251:B251"/>
    <mergeCell ref="E238:F238"/>
    <mergeCell ref="E246:F246"/>
    <mergeCell ref="E244:F244"/>
    <mergeCell ref="E245:F245"/>
    <mergeCell ref="E247:F247"/>
    <mergeCell ref="E173:F173"/>
    <mergeCell ref="E183:F183"/>
    <mergeCell ref="E184:F184"/>
    <mergeCell ref="E185:F185"/>
    <mergeCell ref="A162:B162"/>
    <mergeCell ref="A158:B158"/>
    <mergeCell ref="E161:F161"/>
    <mergeCell ref="E174:F174"/>
    <mergeCell ref="E170:F170"/>
    <mergeCell ref="E169:F169"/>
    <mergeCell ref="E154:F154"/>
    <mergeCell ref="E155:F155"/>
    <mergeCell ref="C156:D156"/>
    <mergeCell ref="A157:G157"/>
    <mergeCell ref="E150:F150"/>
    <mergeCell ref="E151:F151"/>
    <mergeCell ref="E152:F152"/>
    <mergeCell ref="E153:F153"/>
    <mergeCell ref="E134:F134"/>
    <mergeCell ref="E135:F135"/>
    <mergeCell ref="E136:F136"/>
    <mergeCell ref="E131:F131"/>
    <mergeCell ref="A122:B122"/>
    <mergeCell ref="A127:B127"/>
    <mergeCell ref="E132:F132"/>
    <mergeCell ref="E133:F133"/>
    <mergeCell ref="E93:F93"/>
    <mergeCell ref="E91:F91"/>
    <mergeCell ref="C120:D120"/>
    <mergeCell ref="A121:G121"/>
    <mergeCell ref="E126:F126"/>
    <mergeCell ref="C94:D94"/>
    <mergeCell ref="A95:G95"/>
    <mergeCell ref="A96:B96"/>
    <mergeCell ref="A108:G108"/>
    <mergeCell ref="A109:B109"/>
    <mergeCell ref="E67:F67"/>
    <mergeCell ref="C68:D68"/>
    <mergeCell ref="A69:G69"/>
    <mergeCell ref="E76:F76"/>
    <mergeCell ref="E77:F77"/>
    <mergeCell ref="E78:F78"/>
    <mergeCell ref="A57:B57"/>
    <mergeCell ref="E59:F59"/>
    <mergeCell ref="A60:B60"/>
    <mergeCell ref="E62:F62"/>
    <mergeCell ref="E63:F63"/>
    <mergeCell ref="E64:F64"/>
    <mergeCell ref="E46:F46"/>
    <mergeCell ref="E36:F36"/>
    <mergeCell ref="E37:F37"/>
    <mergeCell ref="E38:F38"/>
    <mergeCell ref="E39:F39"/>
    <mergeCell ref="E40:F40"/>
    <mergeCell ref="E41:F41"/>
    <mergeCell ref="E21:F21"/>
    <mergeCell ref="E22:F22"/>
    <mergeCell ref="E23:F23"/>
    <mergeCell ref="C42:D42"/>
    <mergeCell ref="A43:G43"/>
    <mergeCell ref="A44:B44"/>
    <mergeCell ref="C24:D24"/>
    <mergeCell ref="A25:G25"/>
    <mergeCell ref="A9:G9"/>
    <mergeCell ref="A10:B10"/>
    <mergeCell ref="A5:G5"/>
    <mergeCell ref="A7:G7"/>
    <mergeCell ref="E65:F65"/>
    <mergeCell ref="E66:F66"/>
    <mergeCell ref="A26:B26"/>
    <mergeCell ref="E29:F29"/>
    <mergeCell ref="A30:B30"/>
    <mergeCell ref="E20:F20"/>
    <mergeCell ref="A70:B70"/>
    <mergeCell ref="E92:F92"/>
    <mergeCell ref="E90:F90"/>
    <mergeCell ref="E75:F75"/>
    <mergeCell ref="A82:G82"/>
    <mergeCell ref="A83:B83"/>
    <mergeCell ref="C81:D81"/>
    <mergeCell ref="E79:F79"/>
    <mergeCell ref="E80:F80"/>
    <mergeCell ref="E88:F88"/>
  </mergeCells>
  <printOptions/>
  <pageMargins left="0.5118110236220472" right="0.5118110236220472" top="1.535433070866142" bottom="0.7874015748031497" header="0.31496062992125984" footer="0.31496062992125984"/>
  <pageSetup fitToHeight="0" fitToWidth="1" horizontalDpi="600" verticalDpi="600" orientation="portrait" paperSize="9" scale="65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6" manualBreakCount="6">
    <brk id="59" max="6" man="1"/>
    <brk id="111" max="6" man="1"/>
    <brk id="145" max="6" man="1"/>
    <brk id="175" max="6" man="1"/>
    <brk id="224" max="6" man="1"/>
    <brk id="276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8"/>
  <sheetViews>
    <sheetView view="pageBreakPreview" zoomScale="115" zoomScaleNormal="85" zoomScaleSheetLayoutView="115" zoomScalePageLayoutView="70" workbookViewId="0" topLeftCell="A24">
      <selection activeCell="C21" sqref="C21"/>
    </sheetView>
  </sheetViews>
  <sheetFormatPr defaultColWidth="8.8515625" defaultRowHeight="12.75"/>
  <cols>
    <col min="1" max="1" width="14.00390625" style="2" customWidth="1"/>
    <col min="2" max="2" width="48.7109375" style="2" customWidth="1"/>
    <col min="3" max="3" width="11.421875" style="2" customWidth="1"/>
    <col min="4" max="4" width="19.7109375" style="2" bestFit="1" customWidth="1"/>
    <col min="5" max="5" width="20.00390625" style="2" bestFit="1" customWidth="1"/>
    <col min="6" max="6" width="19.7109375" style="2" bestFit="1" customWidth="1"/>
    <col min="7" max="7" width="20.8515625" style="2" hidden="1" customWidth="1"/>
    <col min="8" max="8" width="19.28125" style="2" bestFit="1" customWidth="1"/>
    <col min="9" max="11" width="19.28125" style="2" customWidth="1"/>
    <col min="12" max="12" width="19.28125" style="2" bestFit="1" customWidth="1"/>
    <col min="13" max="16384" width="8.8515625" style="2" customWidth="1"/>
  </cols>
  <sheetData>
    <row r="1" spans="1:3" ht="15.75">
      <c r="A1" s="396" t="s">
        <v>294</v>
      </c>
      <c r="B1" s="397"/>
      <c r="C1" s="398"/>
    </row>
    <row r="2" spans="4:14" ht="1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>
      <c r="A3" s="396" t="s">
        <v>1014</v>
      </c>
      <c r="B3" s="397"/>
      <c r="C3" s="398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" t="s">
        <v>21</v>
      </c>
      <c r="B6" s="7" t="s">
        <v>22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9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9" t="s">
        <v>23</v>
      </c>
      <c r="B8" s="12" t="s">
        <v>24</v>
      </c>
      <c r="C8" s="13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9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9" t="s">
        <v>25</v>
      </c>
      <c r="B10" s="12" t="s">
        <v>26</v>
      </c>
      <c r="C10" s="13">
        <v>0.4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5.75">
      <c r="A11" s="9"/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5.75">
      <c r="A12" s="9" t="s">
        <v>27</v>
      </c>
      <c r="B12" s="12" t="s">
        <v>28</v>
      </c>
      <c r="C12" s="13">
        <v>1.11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15.75">
      <c r="A13" s="9"/>
      <c r="B13" s="12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15.75">
      <c r="A14" s="9" t="s">
        <v>29</v>
      </c>
      <c r="B14" s="12" t="s">
        <v>30</v>
      </c>
      <c r="C14" s="13">
        <v>0.4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4" customFormat="1" ht="15.75">
      <c r="A15" s="9"/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14" customFormat="1" ht="15.75">
      <c r="A16" s="399" t="s">
        <v>31</v>
      </c>
      <c r="B16" s="400"/>
      <c r="C16" s="16">
        <f>SUM(C7:C15)</f>
        <v>4.91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5">
      <c r="A17" s="3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5.75">
      <c r="A18" s="6" t="s">
        <v>32</v>
      </c>
      <c r="B18" s="7" t="s">
        <v>33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5.75">
      <c r="A19" s="11"/>
      <c r="B19" s="10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5.75">
      <c r="A20" s="9" t="s">
        <v>34</v>
      </c>
      <c r="B20" s="12" t="s">
        <v>35</v>
      </c>
      <c r="C20" s="13">
        <v>0.6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5.75">
      <c r="A21" s="399" t="s">
        <v>36</v>
      </c>
      <c r="B21" s="400"/>
      <c r="C21" s="16">
        <f>SUM(C19:C20)</f>
        <v>0.6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5.75">
      <c r="A22" s="6" t="s">
        <v>37</v>
      </c>
      <c r="B22" s="7" t="s">
        <v>33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5.75">
      <c r="A23" s="11"/>
      <c r="B23" s="10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5.75">
      <c r="A24" s="9" t="s">
        <v>38</v>
      </c>
      <c r="B24" s="12" t="s">
        <v>39</v>
      </c>
      <c r="C24" s="13">
        <v>6.16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5.75">
      <c r="A25" s="399" t="s">
        <v>40</v>
      </c>
      <c r="B25" s="400"/>
      <c r="C25" s="16">
        <f>SUM(C23:C24)</f>
        <v>6.16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5">
      <c r="A26" s="3"/>
      <c r="B26" s="4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5.75">
      <c r="A27" s="6" t="s">
        <v>41</v>
      </c>
      <c r="B27" s="7" t="s">
        <v>42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5.75">
      <c r="A28" s="11"/>
      <c r="B28" s="12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5.75">
      <c r="A29" s="9" t="s">
        <v>288</v>
      </c>
      <c r="B29" s="12" t="s">
        <v>43</v>
      </c>
      <c r="C29" s="13">
        <v>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15.75">
      <c r="A30" s="9"/>
      <c r="B30" s="12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5.75">
      <c r="A31" s="9" t="s">
        <v>289</v>
      </c>
      <c r="B31" s="12" t="s">
        <v>44</v>
      </c>
      <c r="C31" s="13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5.75">
      <c r="A32" s="9"/>
      <c r="B32" s="12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5.75">
      <c r="A33" s="9" t="s">
        <v>290</v>
      </c>
      <c r="B33" s="12" t="s">
        <v>45</v>
      </c>
      <c r="C33" s="13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5.75">
      <c r="A34" s="9"/>
      <c r="B34" s="12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5.75">
      <c r="A35" s="9" t="s">
        <v>291</v>
      </c>
      <c r="B35" s="12" t="s">
        <v>46</v>
      </c>
      <c r="C35" s="13">
        <v>4.5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5.75">
      <c r="A36" s="9"/>
      <c r="B36" s="18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5.75">
      <c r="A37" s="399" t="s">
        <v>47</v>
      </c>
      <c r="B37" s="400"/>
      <c r="C37" s="19">
        <f>SUM(C29:C36)</f>
        <v>13.15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15">
      <c r="A39" s="401" t="s">
        <v>48</v>
      </c>
      <c r="B39" s="402"/>
      <c r="C39" s="40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5">
      <c r="A40" s="401"/>
      <c r="B40" s="402"/>
      <c r="C40" s="40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5.75">
      <c r="A41" s="404" t="s">
        <v>49</v>
      </c>
      <c r="B41" s="405"/>
      <c r="C41" s="20">
        <f>ROUND(((((1+C16/100)*(1+C21/100)*(1+C25/100))/(1-C37/100))-1),4)</f>
        <v>0.29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4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4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4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</sheetData>
  <sheetProtection/>
  <mergeCells count="9">
    <mergeCell ref="A1:C1"/>
    <mergeCell ref="A37:B37"/>
    <mergeCell ref="A39:C39"/>
    <mergeCell ref="A40:C40"/>
    <mergeCell ref="A41:B41"/>
    <mergeCell ref="A3:C3"/>
    <mergeCell ref="A16:B16"/>
    <mergeCell ref="A21:B21"/>
    <mergeCell ref="A25:B25"/>
  </mergeCells>
  <printOptions/>
  <pageMargins left="1.17" right="1.06" top="1.8020833333333333" bottom="0.7874015748031497" header="0.31496062992125984" footer="0.31496062992125984"/>
  <pageSetup fitToHeight="0" fitToWidth="1" horizontalDpi="600" verticalDpi="600" orientation="portrait" paperSize="9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rowBreaks count="1" manualBreakCount="1">
    <brk id="42" max="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11"/>
  <sheetViews>
    <sheetView view="pageBreakPreview" zoomScale="85" zoomScaleNormal="85" zoomScaleSheetLayoutView="85" zoomScalePageLayoutView="85" workbookViewId="0" topLeftCell="A1">
      <selection activeCell="C12" sqref="C12"/>
    </sheetView>
  </sheetViews>
  <sheetFormatPr defaultColWidth="8.8515625" defaultRowHeight="12.75"/>
  <cols>
    <col min="1" max="1" width="9.28125" style="2" customWidth="1"/>
    <col min="2" max="2" width="55.00390625" style="2" customWidth="1"/>
    <col min="3" max="3" width="25.28125" style="2" customWidth="1"/>
    <col min="4" max="5" width="21.140625" style="30" customWidth="1"/>
    <col min="6" max="6" width="19.7109375" style="2" bestFit="1" customWidth="1"/>
    <col min="7" max="7" width="20.00390625" style="2" bestFit="1" customWidth="1"/>
    <col min="8" max="8" width="19.7109375" style="2" bestFit="1" customWidth="1"/>
    <col min="9" max="9" width="20.8515625" style="2" hidden="1" customWidth="1"/>
    <col min="10" max="10" width="19.28125" style="2" bestFit="1" customWidth="1"/>
    <col min="11" max="13" width="19.28125" style="2" customWidth="1"/>
    <col min="14" max="14" width="19.28125" style="2" bestFit="1" customWidth="1"/>
    <col min="15" max="16384" width="8.8515625" style="2" customWidth="1"/>
  </cols>
  <sheetData>
    <row r="1" spans="1:5" ht="20.25" customHeight="1">
      <c r="A1" s="406" t="s">
        <v>294</v>
      </c>
      <c r="B1" s="407"/>
      <c r="C1" s="407"/>
      <c r="D1" s="408"/>
      <c r="E1" s="155"/>
    </row>
    <row r="2" spans="1:16" ht="15.75">
      <c r="A2" s="406" t="s">
        <v>1015</v>
      </c>
      <c r="B2" s="407"/>
      <c r="C2" s="407"/>
      <c r="D2" s="408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64"/>
      <c r="B3" s="164"/>
      <c r="C3" s="164"/>
      <c r="D3" s="165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414" t="s">
        <v>278</v>
      </c>
      <c r="B4" s="414"/>
      <c r="C4" s="414"/>
      <c r="D4" s="414"/>
      <c r="E4" s="156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>
      <c r="A5" s="166" t="s">
        <v>1</v>
      </c>
      <c r="B5" s="166" t="s">
        <v>2</v>
      </c>
      <c r="C5" s="167" t="s">
        <v>59</v>
      </c>
      <c r="D5" s="167" t="s">
        <v>277</v>
      </c>
      <c r="E5" s="157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68" t="s">
        <v>60</v>
      </c>
      <c r="B6" s="169" t="s">
        <v>61</v>
      </c>
      <c r="C6" s="167"/>
      <c r="D6" s="167"/>
      <c r="E6" s="15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70" t="s">
        <v>58</v>
      </c>
      <c r="B7" s="171" t="s">
        <v>62</v>
      </c>
      <c r="C7" s="172">
        <v>0</v>
      </c>
      <c r="D7" s="172">
        <v>0</v>
      </c>
      <c r="E7" s="158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70" t="s">
        <v>63</v>
      </c>
      <c r="B8" s="171" t="s">
        <v>64</v>
      </c>
      <c r="C8" s="172">
        <v>0.015</v>
      </c>
      <c r="D8" s="172">
        <v>0.015</v>
      </c>
      <c r="E8" s="158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70" t="s">
        <v>65</v>
      </c>
      <c r="B9" s="171" t="s">
        <v>66</v>
      </c>
      <c r="C9" s="172">
        <v>0.01</v>
      </c>
      <c r="D9" s="172">
        <v>0.01</v>
      </c>
      <c r="E9" s="15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70" t="s">
        <v>67</v>
      </c>
      <c r="B10" s="171" t="s">
        <v>68</v>
      </c>
      <c r="C10" s="172">
        <v>0.002</v>
      </c>
      <c r="D10" s="172">
        <v>0.002</v>
      </c>
      <c r="E10" s="1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70" t="s">
        <v>69</v>
      </c>
      <c r="B11" s="171" t="s">
        <v>70</v>
      </c>
      <c r="C11" s="172">
        <v>0.006</v>
      </c>
      <c r="D11" s="172">
        <v>0.006</v>
      </c>
      <c r="E11" s="15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70" t="s">
        <v>71</v>
      </c>
      <c r="B12" s="171" t="s">
        <v>72</v>
      </c>
      <c r="C12" s="172">
        <v>0.025</v>
      </c>
      <c r="D12" s="172">
        <v>0.025</v>
      </c>
      <c r="E12" s="15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4" customFormat="1" ht="15.75">
      <c r="A13" s="170" t="s">
        <v>73</v>
      </c>
      <c r="B13" s="171" t="s">
        <v>74</v>
      </c>
      <c r="C13" s="172">
        <v>0.03</v>
      </c>
      <c r="D13" s="172">
        <v>0.03</v>
      </c>
      <c r="E13" s="15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4" customFormat="1" ht="15.75">
      <c r="A14" s="170" t="s">
        <v>75</v>
      </c>
      <c r="B14" s="171" t="s">
        <v>76</v>
      </c>
      <c r="C14" s="172">
        <v>0.08</v>
      </c>
      <c r="D14" s="172">
        <v>0.08</v>
      </c>
      <c r="E14" s="15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4" customFormat="1" ht="15.75">
      <c r="A15" s="173"/>
      <c r="B15" s="173" t="s">
        <v>77</v>
      </c>
      <c r="C15" s="174">
        <f>SUM(C7:C14)</f>
        <v>0.168</v>
      </c>
      <c r="D15" s="174">
        <f>SUM(D7:D14)</f>
        <v>0.168</v>
      </c>
      <c r="E15" s="15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4" customFormat="1" ht="15.75">
      <c r="A16" s="168" t="s">
        <v>78</v>
      </c>
      <c r="B16" s="169" t="s">
        <v>79</v>
      </c>
      <c r="C16" s="172"/>
      <c r="D16" s="172"/>
      <c r="E16" s="15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4" customFormat="1" ht="15.75">
      <c r="A17" s="170" t="s">
        <v>80</v>
      </c>
      <c r="B17" s="175" t="s">
        <v>81</v>
      </c>
      <c r="C17" s="172">
        <v>0.2228</v>
      </c>
      <c r="D17" s="172">
        <v>0</v>
      </c>
      <c r="E17" s="1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4" customFormat="1" ht="15.75">
      <c r="A18" s="170" t="s">
        <v>82</v>
      </c>
      <c r="B18" s="175" t="s">
        <v>83</v>
      </c>
      <c r="C18" s="172">
        <v>0.0094</v>
      </c>
      <c r="D18" s="172">
        <v>0.0071</v>
      </c>
      <c r="E18" s="15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14" customFormat="1" ht="15.75">
      <c r="A19" s="170" t="s">
        <v>84</v>
      </c>
      <c r="B19" s="175" t="s">
        <v>85</v>
      </c>
      <c r="C19" s="172">
        <v>0.1103</v>
      </c>
      <c r="D19" s="172">
        <v>0.0833</v>
      </c>
      <c r="E19" s="15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14" customFormat="1" ht="15.75">
      <c r="A20" s="170" t="s">
        <v>86</v>
      </c>
      <c r="B20" s="175" t="s">
        <v>87</v>
      </c>
      <c r="C20" s="172">
        <v>0.0007</v>
      </c>
      <c r="D20" s="172">
        <v>0.0006</v>
      </c>
      <c r="E20" s="15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14" customFormat="1" ht="15.75">
      <c r="A21" s="170" t="s">
        <v>88</v>
      </c>
      <c r="B21" s="175" t="s">
        <v>89</v>
      </c>
      <c r="C21" s="172">
        <v>0.0343</v>
      </c>
      <c r="D21" s="172">
        <v>0.0056</v>
      </c>
      <c r="E21" s="15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4" customFormat="1" ht="15.75">
      <c r="A22" s="170" t="s">
        <v>90</v>
      </c>
      <c r="B22" s="175" t="s">
        <v>91</v>
      </c>
      <c r="C22" s="172">
        <v>0.0011</v>
      </c>
      <c r="D22" s="172">
        <v>0.0009</v>
      </c>
      <c r="E22" s="15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4" customFormat="1" ht="15.75">
      <c r="A23" s="170" t="s">
        <v>281</v>
      </c>
      <c r="B23" s="175" t="s">
        <v>283</v>
      </c>
      <c r="C23" s="172">
        <v>0.099</v>
      </c>
      <c r="D23" s="172">
        <v>0.0748</v>
      </c>
      <c r="E23" s="15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14" customFormat="1" ht="15.75">
      <c r="A24" s="170" t="s">
        <v>282</v>
      </c>
      <c r="B24" s="175" t="s">
        <v>284</v>
      </c>
      <c r="C24" s="172">
        <v>0.0003</v>
      </c>
      <c r="D24" s="172">
        <v>0.0002</v>
      </c>
      <c r="E24" s="15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4" customFormat="1" ht="15.75">
      <c r="A25" s="168"/>
      <c r="B25" s="169" t="s">
        <v>92</v>
      </c>
      <c r="C25" s="174">
        <f>SUM(C17:C24)</f>
        <v>0.4779</v>
      </c>
      <c r="D25" s="174">
        <f>SUM(D17:D24)</f>
        <v>0.1725</v>
      </c>
      <c r="E25" s="15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4" customFormat="1" ht="31.5">
      <c r="A26" s="168" t="s">
        <v>93</v>
      </c>
      <c r="B26" s="169" t="s">
        <v>94</v>
      </c>
      <c r="C26" s="176"/>
      <c r="D26" s="176"/>
      <c r="E26" s="16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14" customFormat="1" ht="15.75">
      <c r="A27" s="170" t="s">
        <v>95</v>
      </c>
      <c r="B27" s="175" t="s">
        <v>96</v>
      </c>
      <c r="C27" s="172">
        <v>0.0627</v>
      </c>
      <c r="D27" s="172">
        <v>0.0474</v>
      </c>
      <c r="E27" s="1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4" customFormat="1" ht="15.75">
      <c r="A28" s="170" t="s">
        <v>97</v>
      </c>
      <c r="B28" s="175" t="s">
        <v>280</v>
      </c>
      <c r="C28" s="172">
        <v>0.0015</v>
      </c>
      <c r="D28" s="172">
        <v>0.0011</v>
      </c>
      <c r="E28" s="1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4" customFormat="1" ht="15.75">
      <c r="A29" s="170" t="s">
        <v>99</v>
      </c>
      <c r="B29" s="175" t="s">
        <v>98</v>
      </c>
      <c r="C29" s="172">
        <v>0.0423</v>
      </c>
      <c r="D29" s="172">
        <v>0.0319</v>
      </c>
      <c r="E29" s="15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15.75">
      <c r="A30" s="170" t="s">
        <v>100</v>
      </c>
      <c r="B30" s="175" t="s">
        <v>286</v>
      </c>
      <c r="C30" s="172">
        <v>0.0509</v>
      </c>
      <c r="D30" s="172">
        <v>0.0384</v>
      </c>
      <c r="E30" s="15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4" customFormat="1" ht="15.75">
      <c r="A31" s="170" t="s">
        <v>279</v>
      </c>
      <c r="B31" s="175" t="s">
        <v>101</v>
      </c>
      <c r="C31" s="172">
        <v>0.0053</v>
      </c>
      <c r="D31" s="172">
        <v>0.004</v>
      </c>
      <c r="E31" s="15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15.75">
      <c r="A32" s="168"/>
      <c r="B32" s="169" t="s">
        <v>102</v>
      </c>
      <c r="C32" s="177">
        <f>SUM(C27:C31)</f>
        <v>0.1627</v>
      </c>
      <c r="D32" s="177">
        <f>SUM(D27:D31)</f>
        <v>0.1228</v>
      </c>
      <c r="E32" s="16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4" customFormat="1" ht="15.75">
      <c r="A33" s="168" t="s">
        <v>103</v>
      </c>
      <c r="B33" s="178" t="s">
        <v>104</v>
      </c>
      <c r="C33" s="176"/>
      <c r="D33" s="176"/>
      <c r="E33" s="16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4" customFormat="1" ht="15.75">
      <c r="A34" s="170" t="s">
        <v>105</v>
      </c>
      <c r="B34" s="171" t="s">
        <v>285</v>
      </c>
      <c r="C34" s="172">
        <f>ROUND((C15*C25),4)</f>
        <v>0.0803</v>
      </c>
      <c r="D34" s="172">
        <v>0.029</v>
      </c>
      <c r="E34" s="15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4" customFormat="1" ht="31.5">
      <c r="A35" s="170" t="s">
        <v>106</v>
      </c>
      <c r="B35" s="171" t="s">
        <v>287</v>
      </c>
      <c r="C35" s="172">
        <f>ROUND((C15*C28)+(C14*C27),4)</f>
        <v>0.0053</v>
      </c>
      <c r="D35" s="172">
        <f>ROUND((D15*D28)+(D14*D27),4)</f>
        <v>0.004</v>
      </c>
      <c r="E35" s="15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4" customFormat="1" ht="15.75">
      <c r="A36" s="173"/>
      <c r="B36" s="169" t="s">
        <v>107</v>
      </c>
      <c r="C36" s="174">
        <f>SUM(C34:C35)</f>
        <v>0.0856</v>
      </c>
      <c r="D36" s="174">
        <f>SUM(D34:D35)</f>
        <v>0.033</v>
      </c>
      <c r="E36" s="15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4" customFormat="1" ht="15.75">
      <c r="A37" s="173"/>
      <c r="B37" s="169"/>
      <c r="C37" s="174"/>
      <c r="D37" s="174"/>
      <c r="E37" s="15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4" customFormat="1" ht="15.75">
      <c r="A38" s="179"/>
      <c r="B38" s="179" t="s">
        <v>108</v>
      </c>
      <c r="C38" s="180">
        <f>C15+C25+C32+C36</f>
        <v>0.8942</v>
      </c>
      <c r="D38" s="180">
        <f>D15+D25+D32+D36</f>
        <v>0.4963</v>
      </c>
      <c r="E38" s="16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4" customFormat="1" ht="15.75">
      <c r="A39" s="22"/>
      <c r="B39" s="181"/>
      <c r="C39" s="181"/>
      <c r="D39" s="182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4" customFormat="1" ht="47.25" customHeight="1">
      <c r="A40" s="409" t="s">
        <v>304</v>
      </c>
      <c r="B40" s="410"/>
      <c r="C40" s="22"/>
      <c r="D40" s="182"/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4" customFormat="1" ht="15.75">
      <c r="A41" s="183"/>
      <c r="B41" s="183"/>
      <c r="C41" s="183"/>
      <c r="D41" s="165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4" customFormat="1" ht="15.75">
      <c r="A42" s="411"/>
      <c r="B42" s="411"/>
      <c r="C42" s="411"/>
      <c r="D42" s="411"/>
      <c r="E42" s="14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4" customFormat="1" ht="15">
      <c r="A43" s="412"/>
      <c r="B43" s="412"/>
      <c r="C43" s="412"/>
      <c r="D43" s="412"/>
      <c r="E43" s="14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4" customFormat="1" ht="15.75">
      <c r="A44" s="413"/>
      <c r="B44" s="413"/>
      <c r="C44" s="142"/>
      <c r="D44" s="28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4" customFormat="1" ht="15">
      <c r="A45" s="1"/>
      <c r="B45" s="1"/>
      <c r="C45" s="1"/>
      <c r="D45" s="29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4" customFormat="1" ht="15">
      <c r="A46" s="1"/>
      <c r="B46" s="1"/>
      <c r="C46" s="1"/>
      <c r="D46" s="29"/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4" customFormat="1" ht="15">
      <c r="A47" s="1"/>
      <c r="B47" s="1"/>
      <c r="C47" s="1"/>
      <c r="D47" s="29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4" customFormat="1" ht="15">
      <c r="A48" s="1"/>
      <c r="B48" s="1"/>
      <c r="C48" s="1"/>
      <c r="D48" s="29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4" customFormat="1" ht="15">
      <c r="A49" s="1"/>
      <c r="B49" s="1"/>
      <c r="C49" s="1"/>
      <c r="D49" s="29"/>
      <c r="E49" s="2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4" customFormat="1" ht="15">
      <c r="A50" s="1"/>
      <c r="B50" s="1"/>
      <c r="C50" s="1"/>
      <c r="D50" s="29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4" customFormat="1" ht="15">
      <c r="A51" s="1"/>
      <c r="B51" s="1"/>
      <c r="C51" s="1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4" customFormat="1" ht="15">
      <c r="A52" s="1"/>
      <c r="B52" s="1"/>
      <c r="C52" s="1"/>
      <c r="D52" s="29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4" customFormat="1" ht="15">
      <c r="A53" s="1"/>
      <c r="B53" s="1"/>
      <c r="C53" s="1"/>
      <c r="D53" s="29"/>
      <c r="E53" s="2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4" customFormat="1" ht="15">
      <c r="A54" s="1"/>
      <c r="B54" s="1"/>
      <c r="C54" s="1"/>
      <c r="D54" s="29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4" customFormat="1" ht="15">
      <c r="A55" s="1"/>
      <c r="B55" s="1"/>
      <c r="C55" s="1"/>
      <c r="D55" s="29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4" customFormat="1" ht="15">
      <c r="A56" s="1"/>
      <c r="B56" s="1"/>
      <c r="C56" s="1"/>
      <c r="D56" s="29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4" customFormat="1" ht="15">
      <c r="A57" s="1"/>
      <c r="B57" s="1"/>
      <c r="C57" s="1"/>
      <c r="D57" s="29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4" customFormat="1" ht="15">
      <c r="A58" s="1"/>
      <c r="B58" s="1"/>
      <c r="C58" s="1"/>
      <c r="D58" s="29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4" customFormat="1" ht="15">
      <c r="A59" s="1"/>
      <c r="B59" s="1"/>
      <c r="C59" s="1"/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4" customFormat="1" ht="15">
      <c r="A60" s="1"/>
      <c r="B60" s="1"/>
      <c r="C60" s="1"/>
      <c r="D60" s="29"/>
      <c r="E60" s="2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4" customFormat="1" ht="15">
      <c r="A61" s="1"/>
      <c r="B61" s="1"/>
      <c r="C61" s="1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4" customFormat="1" ht="15">
      <c r="A62" s="1"/>
      <c r="B62" s="1"/>
      <c r="C62" s="1"/>
      <c r="D62" s="29"/>
      <c r="E62" s="2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4" customFormat="1" ht="15">
      <c r="A63" s="1"/>
      <c r="B63" s="1"/>
      <c r="C63" s="1"/>
      <c r="D63" s="29"/>
      <c r="E63" s="2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4" customFormat="1" ht="15">
      <c r="A64" s="1"/>
      <c r="B64" s="1"/>
      <c r="C64" s="1"/>
      <c r="D64" s="29"/>
      <c r="E64" s="2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ht="15">
      <c r="A65" s="1"/>
      <c r="B65" s="1"/>
      <c r="C65" s="1"/>
      <c r="D65" s="29"/>
      <c r="E65" s="2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ht="15">
      <c r="A66" s="1"/>
      <c r="B66" s="1"/>
      <c r="C66" s="1"/>
      <c r="D66" s="29"/>
      <c r="E66" s="2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4" customFormat="1" ht="15">
      <c r="A67" s="1"/>
      <c r="B67" s="1"/>
      <c r="C67" s="1"/>
      <c r="D67" s="29"/>
      <c r="E67" s="2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ht="15">
      <c r="A68" s="1"/>
      <c r="B68" s="1"/>
      <c r="C68" s="1"/>
      <c r="D68" s="29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ht="15">
      <c r="A69" s="1"/>
      <c r="B69" s="1"/>
      <c r="C69" s="1"/>
      <c r="D69" s="29"/>
      <c r="E69" s="2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ht="15">
      <c r="A70" s="1"/>
      <c r="B70" s="1"/>
      <c r="C70" s="1"/>
      <c r="D70" s="29"/>
      <c r="E70" s="2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15">
      <c r="A71" s="1"/>
      <c r="B71" s="1"/>
      <c r="C71" s="1"/>
      <c r="D71" s="29"/>
      <c r="E71" s="2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ht="15">
      <c r="A72" s="1"/>
      <c r="B72" s="1"/>
      <c r="C72" s="1"/>
      <c r="D72" s="29"/>
      <c r="E72" s="2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ht="15">
      <c r="A73" s="1"/>
      <c r="B73" s="1"/>
      <c r="C73" s="1"/>
      <c r="D73" s="29"/>
      <c r="E73" s="2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ht="15">
      <c r="A74" s="1"/>
      <c r="B74" s="1"/>
      <c r="C74" s="1"/>
      <c r="D74" s="29"/>
      <c r="E74" s="2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ht="15">
      <c r="A75" s="1"/>
      <c r="B75" s="1"/>
      <c r="C75" s="1"/>
      <c r="D75" s="29"/>
      <c r="E75" s="2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ht="15">
      <c r="A76" s="1"/>
      <c r="B76" s="1"/>
      <c r="C76" s="1"/>
      <c r="D76" s="29"/>
      <c r="E76" s="2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ht="15">
      <c r="A77" s="1"/>
      <c r="B77" s="1"/>
      <c r="C77" s="1"/>
      <c r="D77" s="29"/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29"/>
      <c r="E78" s="2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29"/>
      <c r="E79" s="2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29"/>
      <c r="E81" s="2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29"/>
      <c r="E83" s="2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29"/>
      <c r="E85" s="2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29"/>
      <c r="E86" s="2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29"/>
      <c r="E87" s="2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29"/>
      <c r="E88" s="2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29"/>
      <c r="E89" s="2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29"/>
      <c r="E90" s="2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29"/>
      <c r="E91" s="2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29"/>
      <c r="E92" s="2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29"/>
      <c r="E93" s="2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29"/>
      <c r="E94" s="2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29"/>
      <c r="E95" s="2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29"/>
      <c r="E96" s="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4" ht="15">
      <c r="A97" s="21"/>
      <c r="B97" s="21"/>
      <c r="C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5">
      <c r="A98" s="21"/>
      <c r="B98" s="21"/>
      <c r="C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5">
      <c r="A99" s="21"/>
      <c r="B99" s="21"/>
      <c r="C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1"/>
      <c r="B100" s="21"/>
      <c r="C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1"/>
      <c r="B101" s="21"/>
      <c r="C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1"/>
      <c r="B102" s="21"/>
      <c r="C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1"/>
      <c r="B103" s="21"/>
      <c r="C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1"/>
      <c r="B104" s="21"/>
      <c r="C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1"/>
      <c r="B105" s="21"/>
      <c r="C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1"/>
      <c r="B106" s="21"/>
      <c r="C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1"/>
      <c r="B107" s="21"/>
      <c r="C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1"/>
      <c r="B108" s="21"/>
      <c r="C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1"/>
      <c r="B109" s="21"/>
      <c r="C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5">
      <c r="A110" s="21"/>
      <c r="B110" s="21"/>
      <c r="C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5">
      <c r="A111" s="21"/>
      <c r="B111" s="21"/>
      <c r="C111" s="21"/>
      <c r="F111" s="21"/>
      <c r="G111" s="21"/>
      <c r="H111" s="21"/>
      <c r="I111" s="21"/>
      <c r="J111" s="21"/>
      <c r="K111" s="21"/>
      <c r="L111" s="21"/>
      <c r="M111" s="21"/>
      <c r="N111" s="21"/>
    </row>
  </sheetData>
  <sheetProtection/>
  <mergeCells count="7">
    <mergeCell ref="A1:D1"/>
    <mergeCell ref="A40:B40"/>
    <mergeCell ref="A42:D42"/>
    <mergeCell ref="A43:D43"/>
    <mergeCell ref="A44:B44"/>
    <mergeCell ref="A4:D4"/>
    <mergeCell ref="A2:D2"/>
  </mergeCells>
  <printOptions/>
  <pageMargins left="0.91" right="0.511811024" top="1.8627450980392157" bottom="0.787401575" header="0.31496062" footer="0.31496062"/>
  <pageSetup fitToHeight="0" fitToWidth="1" horizontalDpi="600" verticalDpi="600" orientation="portrait" paperSize="9" scale="80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1" manualBreakCount="1">
    <brk id="45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Karlee Lira</dc:creator>
  <cp:keywords/>
  <dc:description/>
  <cp:lastModifiedBy>Usuário do Windows</cp:lastModifiedBy>
  <cp:lastPrinted>2020-03-25T03:32:45Z</cp:lastPrinted>
  <dcterms:created xsi:type="dcterms:W3CDTF">2017-08-31T13:11:19Z</dcterms:created>
  <dcterms:modified xsi:type="dcterms:W3CDTF">2020-05-20T18:19:35Z</dcterms:modified>
  <cp:category/>
  <cp:version/>
  <cp:contentType/>
  <cp:contentStatus/>
</cp:coreProperties>
</file>