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20490" windowHeight="7530" activeTab="0"/>
  </bookViews>
  <sheets>
    <sheet name="Planilha Orçam." sheetId="1" r:id="rId1"/>
    <sheet name="Planilha Med.01" sheetId="2" state="hidden" r:id="rId2"/>
    <sheet name="Planilha Med.02" sheetId="3" state="hidden" r:id="rId3"/>
    <sheet name="CRONOGRAMA" sheetId="4" r:id="rId4"/>
    <sheet name="Comp. Unitaria" sheetId="5" r:id="rId5"/>
    <sheet name="COMP. BDI" sheetId="6" r:id="rId6"/>
    <sheet name="ENC. SOCIAIS" sheetId="7" r:id="rId7"/>
  </sheets>
  <externalReferences>
    <externalReference r:id="rId10"/>
  </externalReferences>
  <definedNames>
    <definedName name="_xlfn.SINGLE" hidden="1">#NAME?</definedName>
    <definedName name="_xlnm.Print_Titles_2">#REF!</definedName>
    <definedName name="_xlnm.Print_Area" localSheetId="4">'Comp. Unitaria'!$A$1:$G$420</definedName>
    <definedName name="_xlnm.Print_Area" localSheetId="6">'ENC. SOCIAIS'!$A$1:$D$41</definedName>
    <definedName name="_xlnm.Print_Area" localSheetId="1">'Planilha Med.01'!$A$7:$Q$100</definedName>
    <definedName name="_xlnm.Print_Area" localSheetId="2">'Planilha Med.02'!$A$7:$Q$100</definedName>
    <definedName name="_xlnm.Print_Area" localSheetId="0">'Planilha Orçam.'!$A$1:$J$63</definedName>
    <definedName name="CAbeçalho" localSheetId="5">'[1]ORÇAMENTO'!#REF!</definedName>
    <definedName name="CAbeçalho" localSheetId="4">'[1]ORÇAMENTO'!#REF!</definedName>
    <definedName name="CAbeçalho" localSheetId="3">'[1]ORÇAMENTO'!#REF!</definedName>
    <definedName name="CAbeçalho" localSheetId="6">'[1]ORÇAMENTO'!#REF!</definedName>
    <definedName name="CAbeçalho" localSheetId="1">'[1]ORÇAMENTO'!#REF!</definedName>
    <definedName name="CAbeçalho" localSheetId="2">'[1]ORÇAMENTO'!#REF!</definedName>
    <definedName name="CAbeçalho" localSheetId="0">'[1]ORÇAMENTO'!#REF!</definedName>
    <definedName name="CAbeçalho">'[1]ORÇAMENTO'!#REF!</definedName>
    <definedName name="Excel_BuiltIn_Print_Titles_2_1">#REF!</definedName>
    <definedName name="_xlnm.Print_Titles" localSheetId="4">'Comp. Unitaria'!$1:$9</definedName>
    <definedName name="_xlnm.Print_Titles" localSheetId="3">'CRONOGRAMA'!$1:$13</definedName>
    <definedName name="_xlnm.Print_Titles" localSheetId="1">'Planilha Med.01'!$1:$11</definedName>
    <definedName name="_xlnm.Print_Titles" localSheetId="2">'Planilha Med.02'!$1:$11</definedName>
    <definedName name="_xlnm.Print_Titles" localSheetId="0">'Planilha Orçam.'!$1:$11</definedName>
  </definedNames>
  <calcPr fullCalcOnLoad="1" fullPrecision="0"/>
</workbook>
</file>

<file path=xl/sharedStrings.xml><?xml version="1.0" encoding="utf-8"?>
<sst xmlns="http://schemas.openxmlformats.org/spreadsheetml/2006/main" count="1843" uniqueCount="662">
  <si>
    <t>ITEM</t>
  </si>
  <si>
    <t>CÓDIGO</t>
  </si>
  <si>
    <t>DESCRIÇÃO</t>
  </si>
  <si>
    <t>QUANT.</t>
  </si>
  <si>
    <t>1.1</t>
  </si>
  <si>
    <t>2.1</t>
  </si>
  <si>
    <t>3.1</t>
  </si>
  <si>
    <t>4.1</t>
  </si>
  <si>
    <t>6.1</t>
  </si>
  <si>
    <t>7.1</t>
  </si>
  <si>
    <t>8.1</t>
  </si>
  <si>
    <t>9.1</t>
  </si>
  <si>
    <t>10.1</t>
  </si>
  <si>
    <t>11.1</t>
  </si>
  <si>
    <t>15.1</t>
  </si>
  <si>
    <t>M</t>
  </si>
  <si>
    <t>5.1</t>
  </si>
  <si>
    <t>12.1</t>
  </si>
  <si>
    <t>9.2</t>
  </si>
  <si>
    <t>%</t>
  </si>
  <si>
    <t>11.2</t>
  </si>
  <si>
    <t>Grupo A</t>
  </si>
  <si>
    <t xml:space="preserve">Despesas indiretas </t>
  </si>
  <si>
    <t>AC</t>
  </si>
  <si>
    <t>Administração central</t>
  </si>
  <si>
    <t>S</t>
  </si>
  <si>
    <t>Seguro</t>
  </si>
  <si>
    <t>R</t>
  </si>
  <si>
    <t>Risco</t>
  </si>
  <si>
    <t>G</t>
  </si>
  <si>
    <t>Garantia</t>
  </si>
  <si>
    <t>Total do grupo A</t>
  </si>
  <si>
    <t>Grupo B</t>
  </si>
  <si>
    <t>Bonificação</t>
  </si>
  <si>
    <t>DF</t>
  </si>
  <si>
    <t>Despesas Financeiras</t>
  </si>
  <si>
    <t>Total do grupo B</t>
  </si>
  <si>
    <t>Grupo C</t>
  </si>
  <si>
    <t>L</t>
  </si>
  <si>
    <t>Lucro</t>
  </si>
  <si>
    <t>Total do grupo C</t>
  </si>
  <si>
    <t>Grupo D</t>
  </si>
  <si>
    <t>Impostos</t>
  </si>
  <si>
    <t>PIS</t>
  </si>
  <si>
    <t>COFINS</t>
  </si>
  <si>
    <t>ISSQN</t>
  </si>
  <si>
    <t>CPRB</t>
  </si>
  <si>
    <t>Total do grupo D</t>
  </si>
  <si>
    <t>Fórmula para o cálculo do B.D.I. ( benefícios e despesas indiretas )</t>
  </si>
  <si>
    <t>BDI  = ((1+AC+S+R+G)(1+DF)(1+L)/(1-I))-1</t>
  </si>
  <si>
    <t>Cálculo dos Encargos Sociais</t>
  </si>
  <si>
    <t>COMPOSIÇÃO UNITÁRIA</t>
  </si>
  <si>
    <t>CJ</t>
  </si>
  <si>
    <t>TELHA DE FIBROCIMENTO ONDULADA E = 8 MM, DE 3,66 X 1,10 M (SEM AMIANTO)</t>
  </si>
  <si>
    <t>Bloco em concreto armado p/ fundaçao (incl. forma)</t>
  </si>
  <si>
    <t>Baldrame em concreto armado c/ cinta de amarração</t>
  </si>
  <si>
    <t>Concreto armado fck=25MPA c/ forma mad. branca</t>
  </si>
  <si>
    <t>m²</t>
  </si>
  <si>
    <t>-</t>
  </si>
  <si>
    <t>15.2</t>
  </si>
  <si>
    <t>A1</t>
  </si>
  <si>
    <t>HORISTA
%</t>
  </si>
  <si>
    <t>A.</t>
  </si>
  <si>
    <t>Encargos Sociais Básicos</t>
  </si>
  <si>
    <t>INSS</t>
  </si>
  <si>
    <t>A2</t>
  </si>
  <si>
    <t>Serviço Social da Indústria (SESI)</t>
  </si>
  <si>
    <t>A3</t>
  </si>
  <si>
    <t>Serviço Nacional de Aprendizagem Industrial (SENAI)</t>
  </si>
  <si>
    <t>A4</t>
  </si>
  <si>
    <t>Instituto Nacional de Colonização e Reforma Agrária (INCRA)</t>
  </si>
  <si>
    <t>A5</t>
  </si>
  <si>
    <t>Serviço de Apoio a Pequena e Média Empresa (SEBRAE)</t>
  </si>
  <si>
    <t>A6</t>
  </si>
  <si>
    <t>Salário Educação</t>
  </si>
  <si>
    <t>A7</t>
  </si>
  <si>
    <t>Seguro Contra os Acidentes de Trabalho (INSS)</t>
  </si>
  <si>
    <t>A8</t>
  </si>
  <si>
    <t>Fundo de Garantia por tempo de serviço</t>
  </si>
  <si>
    <t>TOTAL DO GRUPO A</t>
  </si>
  <si>
    <t>B.</t>
  </si>
  <si>
    <t>Encargos Sociais que recebem as incidências de “A”</t>
  </si>
  <si>
    <t>B1</t>
  </si>
  <si>
    <t>Repouso Semanal Remunerado e Feriados</t>
  </si>
  <si>
    <t>B2</t>
  </si>
  <si>
    <t>Auxílio - enfermidade</t>
  </si>
  <si>
    <t>B3</t>
  </si>
  <si>
    <t>13º Salário</t>
  </si>
  <si>
    <t>B4</t>
  </si>
  <si>
    <t>Licença - paternidade</t>
  </si>
  <si>
    <t>B5</t>
  </si>
  <si>
    <t>Dias de chuva e faltas justificadas</t>
  </si>
  <si>
    <t>B6</t>
  </si>
  <si>
    <t>Auxilio Acidente de Trabalho</t>
  </si>
  <si>
    <t>TOTAL DO GRUPO B</t>
  </si>
  <si>
    <t>C.</t>
  </si>
  <si>
    <t>Encargos Sociais que não recebem as incidências globais de “A”</t>
  </si>
  <si>
    <t>C1</t>
  </si>
  <si>
    <t>Aviso Prévio indenizado</t>
  </si>
  <si>
    <t>C2</t>
  </si>
  <si>
    <t>Férias indenizadas</t>
  </si>
  <si>
    <t>C3</t>
  </si>
  <si>
    <t>C4</t>
  </si>
  <si>
    <t>Indenização Adicional</t>
  </si>
  <si>
    <t>TOTAL DO GRUPO C</t>
  </si>
  <si>
    <t>D.</t>
  </si>
  <si>
    <t>Taxas das Reincidências</t>
  </si>
  <si>
    <t>D.1</t>
  </si>
  <si>
    <t>D.2</t>
  </si>
  <si>
    <t>TOTAL DO GRUPO D</t>
  </si>
  <si>
    <t>TAXA DE ENCARGOS SOCIAIS TOTAIS</t>
  </si>
  <si>
    <t>m³</t>
  </si>
  <si>
    <t>2.2</t>
  </si>
  <si>
    <t>10.2</t>
  </si>
  <si>
    <t>UND</t>
  </si>
  <si>
    <t>1.2</t>
  </si>
  <si>
    <t>8.2</t>
  </si>
  <si>
    <t>12.2</t>
  </si>
  <si>
    <t>7.2</t>
  </si>
  <si>
    <t>13.1</t>
  </si>
  <si>
    <t>16.1</t>
  </si>
  <si>
    <t>14.1</t>
  </si>
  <si>
    <t>14.2</t>
  </si>
  <si>
    <t>14.3</t>
  </si>
  <si>
    <t>13.2</t>
  </si>
  <si>
    <t>13.3</t>
  </si>
  <si>
    <t>13.4</t>
  </si>
  <si>
    <t>16.2</t>
  </si>
  <si>
    <t>16.3</t>
  </si>
  <si>
    <t>9.2.1</t>
  </si>
  <si>
    <t>9.2.2</t>
  </si>
  <si>
    <t>9.2.3</t>
  </si>
  <si>
    <t>DISCRIMINAÇÃO DOS SERVIÇOS</t>
  </si>
  <si>
    <t>1.0</t>
  </si>
  <si>
    <t>SERVIÇOS PRELIMINARES:</t>
  </si>
  <si>
    <t>2.0</t>
  </si>
  <si>
    <t>MOVIMENTO DE TERRA:</t>
  </si>
  <si>
    <t>4.0</t>
  </si>
  <si>
    <t>FUNDAÇÃO:</t>
  </si>
  <si>
    <t>5.0</t>
  </si>
  <si>
    <t>6.0</t>
  </si>
  <si>
    <t>ESTRUTURA:</t>
  </si>
  <si>
    <t>7.0</t>
  </si>
  <si>
    <t>8.0</t>
  </si>
  <si>
    <t>REVESTIMENTO:</t>
  </si>
  <si>
    <t>9.0</t>
  </si>
  <si>
    <t>INSTALAÇÕES:</t>
  </si>
  <si>
    <t>ELÉTRICA:</t>
  </si>
  <si>
    <t>HIDROSANITÁRIA:</t>
  </si>
  <si>
    <t>PAVIMENTAÇÃO:</t>
  </si>
  <si>
    <t>11.0</t>
  </si>
  <si>
    <t>12.0</t>
  </si>
  <si>
    <t>FORRO:</t>
  </si>
  <si>
    <t>13.0</t>
  </si>
  <si>
    <t>ESQUADRIAS:</t>
  </si>
  <si>
    <t>m</t>
  </si>
  <si>
    <t>14.0</t>
  </si>
  <si>
    <t>15.0</t>
  </si>
  <si>
    <t>16.0</t>
  </si>
  <si>
    <t>DIVERSOS:</t>
  </si>
  <si>
    <t xml:space="preserve">Validade da proposta: 60 (dias) </t>
  </si>
  <si>
    <t>Forma de pagamento: (Medição)</t>
  </si>
  <si>
    <t>DADOS BANCÁRIOS:</t>
  </si>
  <si>
    <t xml:space="preserve">BANCO: CAIXA ECONÔMICA FEDERAL </t>
  </si>
  <si>
    <t xml:space="preserve">AGÊNCIA: 0552                                                                                                                                                             </t>
  </si>
  <si>
    <t>OP:003</t>
  </si>
  <si>
    <t xml:space="preserve">CONTA CORRENTE: nº 00002936-6                                                                                                    </t>
  </si>
  <si>
    <t>_________________________________________________</t>
  </si>
  <si>
    <t>WT ENGENHARIA &amp; CONSULTORIA LTDA - ME</t>
  </si>
  <si>
    <t>CNPJ: 17.243.727/0001-00</t>
  </si>
  <si>
    <t>PINTURA:</t>
  </si>
  <si>
    <t>TOTAL SIMPLES R$</t>
  </si>
  <si>
    <t>TOTAL ACUMULADO R$</t>
  </si>
  <si>
    <t>Percentual Simples %</t>
  </si>
  <si>
    <t>Percentual Acumulado %</t>
  </si>
  <si>
    <t>Aterro c/ material fora da obra, incl. Apiloamento</t>
  </si>
  <si>
    <t>UNID.</t>
  </si>
  <si>
    <t>PLACA DA OBRA EM LONA COM PLOTAGEM GRÁFICA</t>
  </si>
  <si>
    <t>LOCAÇÃO DA OBRA A TRENA</t>
  </si>
  <si>
    <t>Escavação manual ate 1.50m de profundidade (Blocos e viga)</t>
  </si>
  <si>
    <t>3.0</t>
  </si>
  <si>
    <t>IMPERMEABILIZAÇÃO:</t>
  </si>
  <si>
    <t>PAREDES E PAINEIS</t>
  </si>
  <si>
    <t>6.2</t>
  </si>
  <si>
    <t>6.3</t>
  </si>
  <si>
    <t>VERGAS PRÉ-MOLDADAS PARA JANELAS COM MAIS DE 1,50M DE VÃO.</t>
  </si>
  <si>
    <t>VERGAS PRÉ-MOLDADAS PARA PORTAS COM ATÉ 1,50M DE VÃO.</t>
  </si>
  <si>
    <t>CHAPISCO DE CIMENTO E AREIA NO TRAÇO 1:3</t>
  </si>
  <si>
    <t>REBOCO COM ARGAMASSA 1:6:ADIT. PLAST.</t>
  </si>
  <si>
    <t>7.3</t>
  </si>
  <si>
    <t>AZULEJO  BRANCO ASSENTADO A PRUMO NO TRAÇO 1:5:1</t>
  </si>
  <si>
    <t>CAMADA IMPERMEABILIZADORA E=10CM C/ SEIXO</t>
  </si>
  <si>
    <t>CIMENTADO QUEIMADO</t>
  </si>
  <si>
    <t>8.3</t>
  </si>
  <si>
    <t>LAJOTA CERAMICA - PEI IV -  (PADRÃO MÉDIO)</t>
  </si>
  <si>
    <t>9.1.1</t>
  </si>
  <si>
    <t>PONTO ILUMINAÇÃO RESIDENCIAL INCLUINDO INTERRUPTOR SIMPES, CAIXA ELÉTRICA, ELETRODUTO, CABO, RASGO, QUEBRA E CHUMBAMENTO. ( EXCLUINDO LUMINÁRIA E LAMPADA). AF 01/2016</t>
  </si>
  <si>
    <t>9.1.2</t>
  </si>
  <si>
    <t>PONTO DE TOMADA RESIDENCIAL INCLUINDO TOMADA 20A/250V, CAIXA ELÉTRICA, ELETRODUTO, CABO, RASGO, QUEBRA E CHUMBAMENTO. AF_01/2016.</t>
  </si>
  <si>
    <t>9.1.3</t>
  </si>
  <si>
    <t>PTS</t>
  </si>
  <si>
    <t>9.1.4</t>
  </si>
  <si>
    <t>QUADRO DE DISTRIBUIÇÃO DE ENERGIA DE EMBUTIR, EM CHAPA METÁLICA, PARA 50 DISJUNTORES TERMOMAGNETICOS MONOPOLARES, COM BARRAMENTO TRIFÁSICO E NEUTRO, FORNECIMENTO E INSTALAÇÃO.</t>
  </si>
  <si>
    <t>9.1.5</t>
  </si>
  <si>
    <t>9.1.6</t>
  </si>
  <si>
    <t>VENTILADOR DE TETO</t>
  </si>
  <si>
    <t>9.1.7</t>
  </si>
  <si>
    <t>QUADRO DE MEDIÇÃO TRIFÁSICO (C/ DISJUNTOR)</t>
  </si>
  <si>
    <t>9.1.8</t>
  </si>
  <si>
    <t>9.1.9</t>
  </si>
  <si>
    <t>9.1.10</t>
  </si>
  <si>
    <t>PONTOS DE ESGOTO (INCL. TUBOS, CONEXÕES, CAIXA E RALOS)</t>
  </si>
  <si>
    <t>PONTOS DE ÁGUA FRIA (INCL. TUBOS E CONEXÕES)</t>
  </si>
  <si>
    <t>FOSSA SÉPTICA EM ALVENARIA DE TIJOLO CERÂMICO MACIÇO, DIMENSÕES EXTERNAS DE 1,90X1,10X1,40 M, VOLUME DE 1.500 LITROS, REVESTIDO INTERNAMENTECOM MASSA ÚNICA E IMPERMEABILIZANTE E COM TAMPA DE CONCRETO ARMADO COM ESPESSURA DE 8 CM.</t>
  </si>
  <si>
    <t>9.2.4</t>
  </si>
  <si>
    <t>9.2.5</t>
  </si>
  <si>
    <t>9.2.6</t>
  </si>
  <si>
    <t>10.0</t>
  </si>
  <si>
    <t>BARROTEAMENTO EM MADEIRA DE LEI P/ FORRO PVC.</t>
  </si>
  <si>
    <t>FORRO EM LAMBRI DE PVC.</t>
  </si>
  <si>
    <t>PORTA MAD. COMPENSA. C/ CAIX. ADUELA E ALIZAR</t>
  </si>
  <si>
    <t>JANELA DE ALUMÍNIO DE CORRER COM VIDROS E FERRAGENS</t>
  </si>
  <si>
    <t>PVA EXTERNA SEM MASSA, COM LIQUIDO PREPARADO.</t>
  </si>
  <si>
    <t>LOUÇAS E METAIS:</t>
  </si>
  <si>
    <t>BACIA SIFONADA DE LOUÇA C/ ASSENTO</t>
  </si>
  <si>
    <t>LAVATÓRIO DE LOUÇA, C/ COLUNA, TORNEIRA, SIFÃO E VALVULA.</t>
  </si>
  <si>
    <t>PIA 01 CUBA EM AÇO INOX C/TORN.,SIFAO E VALV.(1,50M)</t>
  </si>
  <si>
    <t>CHUVEIRO EM PVC.</t>
  </si>
  <si>
    <t>COBERTURA:</t>
  </si>
  <si>
    <t>COBERTURA - TELHA ALUMINIO TRAPEZOIDAL E= 0,5MM</t>
  </si>
  <si>
    <t>ESTRUTURA METÁLICA P/ COBERTURA - (INCL. PINTURA ANTI-CORROSIVA)</t>
  </si>
  <si>
    <t>ESTRUTURA EM MADEIRA DE LEI P/ TELHA DE FIBROCIMENTO - PÇ APARELHADA</t>
  </si>
  <si>
    <t>14.4</t>
  </si>
  <si>
    <t>14.5</t>
  </si>
  <si>
    <t>DESCUPINIZAÇÃO</t>
  </si>
  <si>
    <t>COMBATE INCENDIO:</t>
  </si>
  <si>
    <t>PLACA DE SINALIZAÇÃO FOTOLUMINOSCENTE</t>
  </si>
  <si>
    <t>EXTINTOR DE INCÊNDIO (PÓ QUÍMICO) - 12 KG</t>
  </si>
  <si>
    <t>BARRA EM AÇO - PNE</t>
  </si>
  <si>
    <t>LIMPEZA GERAL E ENTREGA DA OBRA</t>
  </si>
  <si>
    <t>MASTRO FO.GO. SOBRE BASE DE CONCRETO</t>
  </si>
  <si>
    <t>PREÇO UNITÁRIO SEM BDI</t>
  </si>
  <si>
    <t>ANEXO I  - PLANILHA ORÇAMENTÁRIA</t>
  </si>
  <si>
    <t>PREÇO UNITÁRIO COM BDI</t>
  </si>
  <si>
    <t xml:space="preserve">B.D.I  </t>
  </si>
  <si>
    <t>PREÇO TOTAL (R$)</t>
  </si>
  <si>
    <t>PROPRIETÁRIO: MUNICIPIO DE ITAITUBA</t>
  </si>
  <si>
    <t xml:space="preserve">ANEXO II - CRONOGRAMA FÍSICO - FINANCEIRO </t>
  </si>
  <si>
    <t>Impermeabilização de viga baldrame com tinta asfaltica, duas demãos</t>
  </si>
  <si>
    <t>ALVENARIA DE VEDAÇÃO DE BLOCOS CERÂMICOS DE 9X19X39CM E ARGAMASSA DE ASSENTAMENTO COM PREPARO MANUAL</t>
  </si>
  <si>
    <t>CALÇADA(INCL. ALICERCE, BALDRME E CONCRETO C/ JUNTA SECA</t>
  </si>
  <si>
    <t>CAIXA DE PASSAGEM DE ALVENARIA 40x40x40cm C/ TAMPA DE CONCRETO</t>
  </si>
  <si>
    <t>Sumidouro em alvenaria c/ tpo.em concreto - cap = 30 pessoas.</t>
  </si>
  <si>
    <t>CAIXA DE GORDURA SIMPLES, CIRCULAR, EM CONCRETO PRÉ-MOLDADO, DIÂMETRO INTERNO = 0,4 M, ALTURA INTERNA = 0,4 M. AF_05/2018</t>
  </si>
  <si>
    <t xml:space="preserve">CAIXA DE INSPEÇÃO EM CONCRETO PRÉ-MOLDADO DN 60CM COM TAMPA H= 60CM - FORNECIMENTO E INSTALACAO  </t>
  </si>
  <si>
    <t>APLICAÇÃO MANUAL DE PINTURA COM TINTA LÁTEX PVA EM PAREDES, DUAS DEMÃOS.</t>
  </si>
  <si>
    <t>3.2</t>
  </si>
  <si>
    <t>8.4</t>
  </si>
  <si>
    <t>ANEXO II  - CRONOGRAMA FÍSICO - FINANCEIRO</t>
  </si>
  <si>
    <t>9.2.7</t>
  </si>
  <si>
    <t>Reservatório em fibra de vidro 1.500 L</t>
  </si>
  <si>
    <t>LOCAL DA OBRA: ESCOLA MUNICIPAL DE ENSINO INFANTIL E ENSINO FUNDAMENTAL TIRADENTES III</t>
  </si>
  <si>
    <t>VALOR DO CONTRATO</t>
  </si>
  <si>
    <t xml:space="preserve">VALOR FATURADO ACUMULADO </t>
  </si>
  <si>
    <t>VALOR DO SALDO CONTRATUAL</t>
  </si>
  <si>
    <t>VALOR FATURADO</t>
  </si>
  <si>
    <t>VALOR R$</t>
  </si>
  <si>
    <t>VALOR DA OBRA:</t>
  </si>
  <si>
    <t>VALOR FATURADO ACUMULADO :</t>
  </si>
  <si>
    <t>SALDO DA OBRA:</t>
  </si>
  <si>
    <t>VALOR DA FATURA MEDIDA NO PERÍODO:</t>
  </si>
  <si>
    <t xml:space="preserve">VALOR TOTAL PARCIAL </t>
  </si>
  <si>
    <t>PERCENTUAL PARCIAL</t>
  </si>
  <si>
    <t>(cento e seis mil e cento e sessenta e nove reais e trinta e sete centavos)</t>
  </si>
  <si>
    <t>Itaituba – Pará, 17 de maio de 2019</t>
  </si>
  <si>
    <t>Fatura: 01</t>
  </si>
  <si>
    <t>Itaituba – Pará, 09 de julho de 2019</t>
  </si>
  <si>
    <t>Fatura: 02</t>
  </si>
  <si>
    <t/>
  </si>
  <si>
    <t>2.3. 001 - PLACA DE SINALIZAÇÃO, FOTOLUMINESCENTE, 20X20CM - EXTINTORES (UN)</t>
  </si>
  <si>
    <t>3.2.  002 - BARRA EM AÇO INOX (PNE) PARA WC, PORTA LAVATORIO E PAREDE (UN)</t>
  </si>
  <si>
    <t>3.3. 003 - TORNEIRA CROMADA TEMPORIZADA PARA LAVATÓRIO, COM ENGATE FLEXÍVEL METÁLICO - FORNECIMENTO INSTALAÇÃO (UN)</t>
  </si>
  <si>
    <t>3.6. 004 - PORTA - TOALHA DE PAPEL TIPO DESPENSER (UN)</t>
  </si>
  <si>
    <t>6.1.  005 - PLACA DE ACRÍLICO TRANSPARENTE ADESIVADA PARA INDICAÇÃO DE AMBIENTES (UN)</t>
  </si>
  <si>
    <t>6.2.  006 - COBERTURA EM POLICARBONATO INCOLOR INCLUSO ESTRUTURA METÁLICA (M²)</t>
  </si>
  <si>
    <r>
      <rPr>
        <b/>
        <sz val="12"/>
        <rFont val="Times New Roman"/>
        <family val="1"/>
      </rPr>
      <t>1.1. 74209/001 - PLACA DE OBRA EM CHAPA DE ACO GALVANIZADO (4mx3m) (M2)</t>
    </r>
  </si>
  <si>
    <r>
      <rPr>
        <b/>
        <sz val="12"/>
        <rFont val="Times New Roman"/>
        <family val="1"/>
      </rPr>
      <t>MATERIAL</t>
    </r>
  </si>
  <si>
    <r>
      <rPr>
        <b/>
        <sz val="12"/>
        <rFont val="Times New Roman"/>
        <family val="1"/>
      </rPr>
      <t>FONTE</t>
    </r>
  </si>
  <si>
    <r>
      <rPr>
        <b/>
        <sz val="12"/>
        <rFont val="Times New Roman"/>
        <family val="1"/>
      </rPr>
      <t>UNID</t>
    </r>
  </si>
  <si>
    <r>
      <rPr>
        <b/>
        <sz val="12"/>
        <rFont val="Times New Roman"/>
        <family val="1"/>
      </rPr>
      <t>COEFICIENTE</t>
    </r>
  </si>
  <si>
    <r>
      <rPr>
        <b/>
        <sz val="12"/>
        <rFont val="Times New Roman"/>
        <family val="1"/>
      </rPr>
      <t>PREÇO UNITÁRIO</t>
    </r>
  </si>
  <si>
    <r>
      <rPr>
        <b/>
        <sz val="12"/>
        <rFont val="Times New Roman"/>
        <family val="1"/>
      </rPr>
      <t>TOTAL</t>
    </r>
  </si>
  <si>
    <r>
      <rPr>
        <sz val="12"/>
        <rFont val="Times New Roman"/>
        <family val="1"/>
      </rPr>
      <t>00004417</t>
    </r>
  </si>
  <si>
    <r>
      <rPr>
        <sz val="12"/>
        <rFont val="Times New Roman"/>
        <family val="1"/>
      </rPr>
      <t>SARRAFO DE MADEIRA NAO APARELHADA *2,5 X 7* CM, MACARANDUBA, ANGELIM OU EQUIVALENTE DA REGIAO</t>
    </r>
  </si>
  <si>
    <r>
      <rPr>
        <sz val="12"/>
        <rFont val="Times New Roman"/>
        <family val="1"/>
      </rPr>
      <t>SINAPI</t>
    </r>
  </si>
  <si>
    <r>
      <rPr>
        <sz val="12"/>
        <rFont val="Times New Roman"/>
        <family val="1"/>
      </rPr>
      <t>M</t>
    </r>
  </si>
  <si>
    <r>
      <rPr>
        <sz val="12"/>
        <rFont val="Times New Roman"/>
        <family val="1"/>
      </rPr>
      <t>00004491</t>
    </r>
  </si>
  <si>
    <r>
      <rPr>
        <sz val="12"/>
        <rFont val="Times New Roman"/>
        <family val="1"/>
      </rPr>
      <t>PONTALETE DE MADEIRA NAO APARELHADA *7,5 X 7,5* CM (3 X 3 ") PINUS, MISTA OU EQUIVALENTE DA REGIAO</t>
    </r>
  </si>
  <si>
    <r>
      <rPr>
        <sz val="12"/>
        <rFont val="Times New Roman"/>
        <family val="1"/>
      </rPr>
      <t>00004813</t>
    </r>
  </si>
  <si>
    <r>
      <rPr>
        <sz val="12"/>
        <rFont val="Times New Roman"/>
        <family val="1"/>
      </rPr>
      <t>PLACA DE OBRA (PARA CONSTRUCAO CIVIL) EM CHAPA GALVANIZADA *N. 22*, ADESIVADA, DE *2,0 X 1,125* M</t>
    </r>
  </si>
  <si>
    <r>
      <rPr>
        <sz val="12"/>
        <rFont val="Times New Roman"/>
        <family val="1"/>
      </rPr>
      <t>M2</t>
    </r>
  </si>
  <si>
    <r>
      <rPr>
        <sz val="12"/>
        <rFont val="Times New Roman"/>
        <family val="1"/>
      </rPr>
      <t>00005075</t>
    </r>
  </si>
  <si>
    <r>
      <rPr>
        <sz val="12"/>
        <rFont val="Times New Roman"/>
        <family val="1"/>
      </rPr>
      <t>PREGO DE ACO POLIDO COM CABECA 18 X 30 (2 3/4 X 10)</t>
    </r>
  </si>
  <si>
    <r>
      <rPr>
        <sz val="12"/>
        <rFont val="Times New Roman"/>
        <family val="1"/>
      </rPr>
      <t>KG</t>
    </r>
  </si>
  <si>
    <r>
      <rPr>
        <b/>
        <sz val="12"/>
        <rFont val="Times New Roman"/>
        <family val="1"/>
      </rPr>
      <t>TOTAL MATERIAL:</t>
    </r>
  </si>
  <si>
    <r>
      <rPr>
        <b/>
        <sz val="12"/>
        <rFont val="Times New Roman"/>
        <family val="1"/>
      </rPr>
      <t>SERVICO</t>
    </r>
  </si>
  <si>
    <r>
      <rPr>
        <sz val="12"/>
        <rFont val="Times New Roman"/>
        <family val="1"/>
      </rPr>
      <t>88262</t>
    </r>
  </si>
  <si>
    <r>
      <rPr>
        <sz val="12"/>
        <rFont val="Times New Roman"/>
        <family val="1"/>
      </rPr>
      <t>CARPINTEIRO DE FORMAS COM ENCARGOS COMPLEMENTARES</t>
    </r>
  </si>
  <si>
    <r>
      <rPr>
        <sz val="12"/>
        <rFont val="Times New Roman"/>
        <family val="1"/>
      </rPr>
      <t>H</t>
    </r>
  </si>
  <si>
    <r>
      <rPr>
        <sz val="12"/>
        <rFont val="Times New Roman"/>
        <family val="1"/>
      </rPr>
      <t>88316</t>
    </r>
  </si>
  <si>
    <r>
      <rPr>
        <sz val="12"/>
        <rFont val="Times New Roman"/>
        <family val="1"/>
      </rPr>
      <t>SERVENTE COM ENCARGOS COMPLEMENTARES</t>
    </r>
  </si>
  <si>
    <r>
      <rPr>
        <sz val="12"/>
        <rFont val="Times New Roman"/>
        <family val="1"/>
      </rPr>
      <t>94962</t>
    </r>
  </si>
  <si>
    <r>
      <rPr>
        <sz val="12"/>
        <rFont val="Times New Roman"/>
        <family val="1"/>
      </rPr>
      <t>CONCRETO MAGRO PARA LASTRO, TRAÇO 1:4,5:4,5 (CIMENTO/ AREIA MÉDIA/ BRITA 1)  - PREPARO MECÂNICO COM BETONEIRA 400 L. AF_07/2016</t>
    </r>
  </si>
  <si>
    <r>
      <rPr>
        <sz val="12"/>
        <rFont val="Times New Roman"/>
        <family val="1"/>
      </rPr>
      <t>M3</t>
    </r>
  </si>
  <si>
    <r>
      <rPr>
        <b/>
        <sz val="12"/>
        <rFont val="Times New Roman"/>
        <family val="1"/>
      </rPr>
      <t>TOTAL SERVICO:</t>
    </r>
  </si>
  <si>
    <r>
      <rPr>
        <b/>
        <sz val="12"/>
        <rFont val="Times New Roman"/>
        <family val="1"/>
      </rPr>
      <t>VALOR SEM ENCARGOS:</t>
    </r>
  </si>
  <si>
    <r>
      <rPr>
        <b/>
        <sz val="12"/>
        <rFont val="Times New Roman"/>
        <family val="1"/>
      </rPr>
      <t>VALOR ENCARGOS (119.01%):</t>
    </r>
  </si>
  <si>
    <r>
      <rPr>
        <b/>
        <sz val="12"/>
        <rFont val="Times New Roman"/>
        <family val="1"/>
      </rPr>
      <t>VALOR COM ENCARGOS:</t>
    </r>
  </si>
  <si>
    <r>
      <rPr>
        <b/>
        <sz val="12"/>
        <rFont val="Times New Roman"/>
        <family val="1"/>
      </rPr>
      <t>VALOR BDI (24.65%):</t>
    </r>
  </si>
  <si>
    <r>
      <rPr>
        <b/>
        <sz val="12"/>
        <rFont val="Times New Roman"/>
        <family val="1"/>
      </rPr>
      <t>VALOR COM BDI:</t>
    </r>
  </si>
  <si>
    <r>
      <rPr>
        <b/>
        <sz val="12"/>
        <rFont val="Times New Roman"/>
        <family val="1"/>
      </rPr>
      <t>2.1. 72554 - EXTINTOR DE CO2 6KG - FORNECIMENTO E INSTALAÇAO (UN)</t>
    </r>
  </si>
  <si>
    <r>
      <rPr>
        <sz val="12"/>
        <rFont val="Times New Roman"/>
        <family val="1"/>
      </rPr>
      <t>00004350</t>
    </r>
  </si>
  <si>
    <r>
      <rPr>
        <sz val="12"/>
        <rFont val="Times New Roman"/>
        <family val="1"/>
      </rPr>
      <t>BUCHA DE NYLON, DIAMETRO DO FURO 8 MM, COMPRIMENTO 40 MM, COM PARAFUSO DE ROSCA SOBERBA, CABECA CHATA, FENDA SIMPLES, 4,8 X 50 MM</t>
    </r>
  </si>
  <si>
    <r>
      <rPr>
        <sz val="12"/>
        <rFont val="Times New Roman"/>
        <family val="1"/>
      </rPr>
      <t>UN</t>
    </r>
  </si>
  <si>
    <r>
      <rPr>
        <sz val="12"/>
        <rFont val="Times New Roman"/>
        <family val="1"/>
      </rPr>
      <t>00010889</t>
    </r>
  </si>
  <si>
    <r>
      <rPr>
        <sz val="12"/>
        <rFont val="Times New Roman"/>
        <family val="1"/>
      </rPr>
      <t>EXTINTOR DE INCENDIO PORTATIL COM CARGA DE GAS CARBONICO CO2 DE 6 KG, CLASSE BC</t>
    </r>
  </si>
  <si>
    <r>
      <rPr>
        <sz val="12"/>
        <rFont val="Times New Roman"/>
        <family val="1"/>
      </rPr>
      <t>88267</t>
    </r>
  </si>
  <si>
    <r>
      <rPr>
        <sz val="12"/>
        <rFont val="Times New Roman"/>
        <family val="1"/>
      </rPr>
      <t>ENCANADOR OU BOMBEIRO HIDRÁULICO COM ENCARGOS COMPLEMENTARES</t>
    </r>
  </si>
  <si>
    <r>
      <rPr>
        <b/>
        <sz val="12"/>
        <rFont val="Times New Roman"/>
        <family val="1"/>
      </rPr>
      <t>2.2. 73775/002 - EXTINTOR INCENDIO AGUA-PRESSURIZADA 10L INCL SUPORTE PAREDE CARGA COMPLETA FORNECIMENTO E COLOCACAO (UN)</t>
    </r>
  </si>
  <si>
    <r>
      <rPr>
        <sz val="12"/>
        <rFont val="Times New Roman"/>
        <family val="1"/>
      </rPr>
      <t>00010886</t>
    </r>
  </si>
  <si>
    <r>
      <rPr>
        <sz val="12"/>
        <rFont val="Times New Roman"/>
        <family val="1"/>
      </rPr>
      <t>EXTINTOR DE INCENDIO PORTATIL COM CARGA DE AGUA PRESSURIZADA DE 10 L, CLASSE A</t>
    </r>
  </si>
  <si>
    <r>
      <rPr>
        <sz val="12"/>
        <rFont val="Times New Roman"/>
        <family val="1"/>
      </rPr>
      <t>88309</t>
    </r>
  </si>
  <si>
    <r>
      <rPr>
        <sz val="12"/>
        <rFont val="Times New Roman"/>
        <family val="1"/>
      </rPr>
      <t>PEDREIRO COM ENCARGOS COMPLEMENTARES</t>
    </r>
  </si>
  <si>
    <r>
      <rPr>
        <sz val="12"/>
        <rFont val="Times New Roman"/>
        <family val="1"/>
      </rPr>
      <t>00037556</t>
    </r>
  </si>
  <si>
    <r>
      <rPr>
        <sz val="12"/>
        <rFont val="Times New Roman"/>
        <family val="1"/>
      </rPr>
      <t>PLACA DE SINALIZACAO DE SEGURANCA CONTRA INCENDIO, FOTOLUMINESCENTE, QUADRADA, *20 X 20* CM, EM PVC *2* MM ANTI-CHAMAS (SIMBOLOS, CORES E PICTOGRAMAS CONFORME NBR 13434)</t>
    </r>
  </si>
  <si>
    <r>
      <rPr>
        <b/>
        <sz val="12"/>
        <rFont val="Times New Roman"/>
        <family val="1"/>
      </rPr>
      <t>2.4. 97599 - LUMINÁRIA DE EMERGÊNCIA - FORNECIMENTO E INSTALAÇÃO. AF_11/2017 (UN)</t>
    </r>
  </si>
  <si>
    <r>
      <rPr>
        <sz val="12"/>
        <rFont val="Times New Roman"/>
        <family val="1"/>
      </rPr>
      <t>00038774</t>
    </r>
  </si>
  <si>
    <r>
      <rPr>
        <sz val="12"/>
        <rFont val="Times New Roman"/>
        <family val="1"/>
      </rPr>
      <t>LUMINARIA DE EMERGENCIA 30 LEDS, POTENCIA 2 W, BATERIA DE LITIO, AUTONOMIA DE 6 HORAS</t>
    </r>
  </si>
  <si>
    <r>
      <rPr>
        <sz val="12"/>
        <rFont val="Times New Roman"/>
        <family val="1"/>
      </rPr>
      <t>88247</t>
    </r>
  </si>
  <si>
    <r>
      <rPr>
        <sz val="12"/>
        <rFont val="Times New Roman"/>
        <family val="1"/>
      </rPr>
      <t>AUXILIAR DE ELETRICISTA COM ENCARGOS COMPLEMENTARES</t>
    </r>
  </si>
  <si>
    <r>
      <rPr>
        <sz val="12"/>
        <rFont val="Times New Roman"/>
        <family val="1"/>
      </rPr>
      <t>88264</t>
    </r>
  </si>
  <si>
    <r>
      <rPr>
        <sz val="12"/>
        <rFont val="Times New Roman"/>
        <family val="1"/>
      </rPr>
      <t>ELETRICISTA COM ENCARGOS COMPLEMENTARES</t>
    </r>
  </si>
  <si>
    <r>
      <rPr>
        <b/>
        <sz val="12"/>
        <rFont val="Times New Roman"/>
        <family val="1"/>
      </rPr>
      <t>3.1. 89957 - PONTO AGUA FRIA COM TUBULAÇAO DE PVC, DN 25MM, INCLUSOS RASGO E CHUMBAMENTO EM ALVENARIA (UN)</t>
    </r>
  </si>
  <si>
    <r>
      <rPr>
        <sz val="12"/>
        <rFont val="Times New Roman"/>
        <family val="1"/>
      </rPr>
      <t>89356</t>
    </r>
  </si>
  <si>
    <r>
      <rPr>
        <sz val="12"/>
        <rFont val="Times New Roman"/>
        <family val="1"/>
      </rPr>
      <t>TUBO, PVC, SOLDÁVEL, DN 25MM, INSTALADO EM RAMAL OU SUB-RAMAL DE ÁGUA - FORNECIMENTO E INSTALAÇÃO. AF_12/2014</t>
    </r>
  </si>
  <si>
    <r>
      <rPr>
        <sz val="12"/>
        <rFont val="Times New Roman"/>
        <family val="1"/>
      </rPr>
      <t>89362</t>
    </r>
  </si>
  <si>
    <r>
      <rPr>
        <sz val="12"/>
        <rFont val="Times New Roman"/>
        <family val="1"/>
      </rPr>
      <t>JOELHO 90 GRAUS, PVC, SOLDÁVEL, DN 25MM, INSTALADO EM RAMAL OU SUB-RAMAL DE ÁGUA - FORNECIMENTO E INSTALAÇÃO. AF_12/2014</t>
    </r>
  </si>
  <si>
    <r>
      <rPr>
        <sz val="12"/>
        <rFont val="Times New Roman"/>
        <family val="1"/>
      </rPr>
      <t>89366</t>
    </r>
  </si>
  <si>
    <r>
      <rPr>
        <sz val="12"/>
        <rFont val="Times New Roman"/>
        <family val="1"/>
      </rPr>
      <t>JOELHO 90 GRAUS COM BUCHA DE LATÃO, PVC, SOLDÁVEL, DN 25MM, X 3/4? INSTALADO EM RAMAL OU SUB-RAMAL DE ÁGUA - FORNECIMENTO E INSTALAÇÃO. AF_12/2014</t>
    </r>
  </si>
  <si>
    <r>
      <rPr>
        <sz val="12"/>
        <rFont val="Times New Roman"/>
        <family val="1"/>
      </rPr>
      <t>89395</t>
    </r>
  </si>
  <si>
    <r>
      <rPr>
        <sz val="12"/>
        <rFont val="Times New Roman"/>
        <family val="1"/>
      </rPr>
      <t>TE, PVC, SOLDÁVEL, DN 25MM, INSTALADO EM RAMAL OU SUB-RAMAL DE ÁGUA - FORNECIMENTO E INSTALAÇÃO. AF_12/2014</t>
    </r>
  </si>
  <si>
    <r>
      <rPr>
        <sz val="12"/>
        <rFont val="Times New Roman"/>
        <family val="1"/>
      </rPr>
      <t>90443</t>
    </r>
  </si>
  <si>
    <r>
      <rPr>
        <sz val="12"/>
        <rFont val="Times New Roman"/>
        <family val="1"/>
      </rPr>
      <t>RASGO EM ALVENARIA PARA RAMAIS/ DISTRIBUIÇÃO COM DIAMETROS MENORES OU IGUAIS A 40 MM. AF_05/2015</t>
    </r>
  </si>
  <si>
    <r>
      <rPr>
        <sz val="12"/>
        <rFont val="Times New Roman"/>
        <family val="1"/>
      </rPr>
      <t>90466</t>
    </r>
  </si>
  <si>
    <r>
      <rPr>
        <sz val="12"/>
        <rFont val="Times New Roman"/>
        <family val="1"/>
      </rPr>
      <t>CHUMBAMENTO LINEAR EM ALVENARIA PARA RAMAIS/DISTRIBUIÇÃO COM DIÂMETROS MENORES OU IGUAIS A 40 MM. AF_05/2015</t>
    </r>
  </si>
  <si>
    <r>
      <rPr>
        <sz val="12"/>
        <rFont val="Times New Roman"/>
        <family val="1"/>
      </rPr>
      <t>00004377</t>
    </r>
  </si>
  <si>
    <r>
      <rPr>
        <sz val="12"/>
        <rFont val="Times New Roman"/>
        <family val="1"/>
      </rPr>
      <t>PARAFUSO DE ACO ZINCADO COM ROSCA SOBERBA, CABECA CHATA E FENDA SIMPLES, DIAMETRO 4,2 MM, COMPRIMENTO * 32 * MM</t>
    </r>
  </si>
  <si>
    <r>
      <rPr>
        <sz val="12"/>
        <rFont val="Times New Roman"/>
        <family val="1"/>
      </rPr>
      <t>00036081</t>
    </r>
  </si>
  <si>
    <r>
      <rPr>
        <sz val="12"/>
        <rFont val="Times New Roman"/>
        <family val="1"/>
      </rPr>
      <t>BARRA DE APOIO RETA, EM ACO INOX POLIDO, COMPRIMENTO 80CM, DIAMETRO MINIMO 3 CM</t>
    </r>
  </si>
  <si>
    <r>
      <rPr>
        <sz val="12"/>
        <rFont val="Times New Roman"/>
        <family val="1"/>
      </rPr>
      <t>00003146</t>
    </r>
  </si>
  <si>
    <r>
      <rPr>
        <sz val="12"/>
        <rFont val="Times New Roman"/>
        <family val="1"/>
      </rPr>
      <t>FITA VEDA ROSCA EM ROLOS DE 18 MM X 10 M (L X C)</t>
    </r>
  </si>
  <si>
    <r>
      <rPr>
        <sz val="12"/>
        <rFont val="Times New Roman"/>
        <family val="1"/>
      </rPr>
      <t>00036796</t>
    </r>
  </si>
  <si>
    <r>
      <rPr>
        <sz val="12"/>
        <rFont val="Times New Roman"/>
        <family val="1"/>
      </rPr>
      <t>TORNEIRA CROMADA DE MESA PARA LAVATORIO TEMPORIZADA PRESSAO BICA BAIXA</t>
    </r>
  </si>
  <si>
    <r>
      <rPr>
        <b/>
        <sz val="12"/>
        <rFont val="Times New Roman"/>
        <family val="1"/>
      </rPr>
      <t>3.4. 95544 - PAPELEIRA DE PAREDE METAL CROMADO INCLUSO, FIXAÇAO (UN)</t>
    </r>
  </si>
  <si>
    <r>
      <rPr>
        <sz val="12"/>
        <rFont val="Times New Roman"/>
        <family val="1"/>
      </rPr>
      <t>00011703</t>
    </r>
  </si>
  <si>
    <r>
      <rPr>
        <sz val="12"/>
        <rFont val="Times New Roman"/>
        <family val="1"/>
      </rPr>
      <t>PAPELEIRA DE PAREDE EM METAL CROMADO SEM TAMPA</t>
    </r>
  </si>
  <si>
    <r>
      <rPr>
        <sz val="12"/>
        <rFont val="Times New Roman"/>
        <family val="1"/>
      </rPr>
      <t>95541</t>
    </r>
  </si>
  <si>
    <r>
      <rPr>
        <sz val="12"/>
        <rFont val="Times New Roman"/>
        <family val="1"/>
      </rPr>
      <t>FIXAÇÃO UTILIZANDO PARAFUSO E BUCHA DE NYLON, SOMENTE MÃO DE OBRA. AF_10/2016</t>
    </r>
  </si>
  <si>
    <r>
      <rPr>
        <b/>
        <sz val="12"/>
        <rFont val="Times New Roman"/>
        <family val="1"/>
      </rPr>
      <t>3.5. 95547 - SABONETEIRA TIPO DESPENSER PARA SABONETE LIQUIDO (UN)</t>
    </r>
  </si>
  <si>
    <r>
      <rPr>
        <sz val="12"/>
        <rFont val="Times New Roman"/>
        <family val="1"/>
      </rPr>
      <t>00011758</t>
    </r>
  </si>
  <si>
    <r>
      <rPr>
        <sz val="12"/>
        <rFont val="Times New Roman"/>
        <family val="1"/>
      </rPr>
      <t>SABONETEIRA PLASTICA TIPO DISPENSER PARA SABONETE LIQUIDO COM RESERVATORIO 800 A 1500 ML</t>
    </r>
  </si>
  <si>
    <r>
      <rPr>
        <sz val="12"/>
        <rFont val="Times New Roman"/>
        <family val="1"/>
      </rPr>
      <t>00037401</t>
    </r>
  </si>
  <si>
    <r>
      <rPr>
        <sz val="12"/>
        <rFont val="Times New Roman"/>
        <family val="1"/>
      </rPr>
      <t>TOALHEIRO PLASTICO TIPO DISPENSER PARA PAPEL TOALHA INTERFOLHADO</t>
    </r>
  </si>
  <si>
    <r>
      <rPr>
        <b/>
        <sz val="12"/>
        <rFont val="Times New Roman"/>
        <family val="1"/>
      </rPr>
      <t>3.7. 97902 - CAIXA DE PASSAGEM RETANGULAR EM ALVENARIA COM TIJOLOS CERAMICOS MACIÇO 60X60X60CM COM FUNDO DE CONCRETO - PARA REDE DE ESGOTO (UN)</t>
    </r>
  </si>
  <si>
    <r>
      <rPr>
        <sz val="12"/>
        <rFont val="Times New Roman"/>
        <family val="1"/>
      </rPr>
      <t>00007258</t>
    </r>
  </si>
  <si>
    <r>
      <rPr>
        <sz val="12"/>
        <rFont val="Times New Roman"/>
        <family val="1"/>
      </rPr>
      <t>TIJOLO CERAMICO MACICO *5 X 10 X 20* CM</t>
    </r>
  </si>
  <si>
    <r>
      <rPr>
        <sz val="12"/>
        <rFont val="Times New Roman"/>
        <family val="1"/>
      </rPr>
      <t>5678</t>
    </r>
  </si>
  <si>
    <r>
      <rPr>
        <sz val="12"/>
        <rFont val="Times New Roman"/>
        <family val="1"/>
      </rPr>
      <t>RETROESCAVADEIRA SOBRE RODAS COM CARREGADEIRA, TRAÇÃO 4X4, POTÊNCIA LÍQ. 88 HP, CAÇAMBA CARREG. CAP. MÍN. 1 M3, CAÇAMBA RETRO CAP. 0,26 M3, PESO OPERACIONAL MÍN. 6.674 KG, PROFUNDIDADE ESCAVAÇÃO MÁX. 4,37 M - CHP DIURNO. AF_06/2014</t>
    </r>
  </si>
  <si>
    <r>
      <rPr>
        <sz val="12"/>
        <rFont val="Times New Roman"/>
        <family val="1"/>
      </rPr>
      <t>CHP</t>
    </r>
  </si>
  <si>
    <r>
      <rPr>
        <sz val="12"/>
        <rFont val="Times New Roman"/>
        <family val="1"/>
      </rPr>
      <t>5679</t>
    </r>
  </si>
  <si>
    <r>
      <rPr>
        <sz val="12"/>
        <rFont val="Times New Roman"/>
        <family val="1"/>
      </rPr>
      <t>RETROESCAVADEIRA SOBRE RODAS COM CARREGADEIRA, TRAÇÃO 4X4, POTÊNCIA LÍQ. 88 HP, CAÇAMBA CARREG. CAP. MÍN. 1 M3, CAÇAMBA RETRO CAP. 0,26 M3, PESO OPERACIONAL MÍN. 6.674 KG, PROFUNDIDADE ESCAVAÇÃO MÁX. 4,37 M - CHI DIURNO. AF_06/2014</t>
    </r>
  </si>
  <si>
    <r>
      <rPr>
        <sz val="12"/>
        <rFont val="Times New Roman"/>
        <family val="1"/>
      </rPr>
      <t>CHI</t>
    </r>
  </si>
  <si>
    <r>
      <rPr>
        <sz val="12"/>
        <rFont val="Times New Roman"/>
        <family val="1"/>
      </rPr>
      <t>87316</t>
    </r>
  </si>
  <si>
    <r>
      <rPr>
        <sz val="12"/>
        <rFont val="Times New Roman"/>
        <family val="1"/>
      </rPr>
      <t>ARGAMASSA TRAÇO 1:4 (CIMENTO E AREIA GROSSA) PARA CHAPISCO CONVENCIONAL, PREPARO MECÂNICO COM BETONEIRA 400 L. AF_06/2014</t>
    </r>
  </si>
  <si>
    <r>
      <rPr>
        <sz val="12"/>
        <rFont val="Times New Roman"/>
        <family val="1"/>
      </rPr>
      <t>94097</t>
    </r>
  </si>
  <si>
    <r>
      <rPr>
        <sz val="12"/>
        <rFont val="Times New Roman"/>
        <family val="1"/>
      </rPr>
      <t>PREPARO DE FUNDO DE VALA COM LARGURA MENOR QUE 1,5 M, EM LOCAL COM NÍVEL BAIXO DE INTERFERÊNCIA. AF_06/2016</t>
    </r>
  </si>
  <si>
    <r>
      <rPr>
        <sz val="12"/>
        <rFont val="Times New Roman"/>
        <family val="1"/>
      </rPr>
      <t>94970</t>
    </r>
  </si>
  <si>
    <r>
      <rPr>
        <sz val="12"/>
        <rFont val="Times New Roman"/>
        <family val="1"/>
      </rPr>
      <t>CONCRETO FCK = 20MPA, TRAÇO 1:2,7:3 (CIMENTO/ AREIA MÉDIA/ BRITA 1)  - PREPARO MECÂNICO COM BETONEIRA 600 L. AF_07/2016</t>
    </r>
  </si>
  <si>
    <r>
      <rPr>
        <sz val="12"/>
        <rFont val="Times New Roman"/>
        <family val="1"/>
      </rPr>
      <t>96920</t>
    </r>
  </si>
  <si>
    <r>
      <rPr>
        <sz val="12"/>
        <rFont val="Times New Roman"/>
        <family val="1"/>
      </rPr>
      <t>ARGAMASSA TRAÇO 1:3 (CIMENTO E AREIA), PREPARO MECANICO , INCLUSO ADITIVO IMPERMEABILIZANTE</t>
    </r>
  </si>
  <si>
    <r>
      <rPr>
        <sz val="12"/>
        <rFont val="Times New Roman"/>
        <family val="1"/>
      </rPr>
      <t>97735</t>
    </r>
  </si>
  <si>
    <r>
      <rPr>
        <sz val="12"/>
        <rFont val="Times New Roman"/>
        <family val="1"/>
      </rPr>
      <t>PEÇA RETANGULAR PRÉ-MOLDADA, VOLUME DE CONCRETO DE 30 A 100 LITROS, TAXA DE AÇO APROXIMADA DE 30KG/M³. AF_01/2018</t>
    </r>
  </si>
  <si>
    <r>
      <rPr>
        <b/>
        <sz val="12"/>
        <rFont val="Times New Roman"/>
        <family val="1"/>
      </rPr>
      <t>3.8. 91794 - TUBO PVC ESGOTO  PREDIAL  DN 75MM,  INCLUSIVE  CONEXOES CORTES E FIXAÇOES - FORNECIMENTO E INSTALACAO (M)</t>
    </r>
  </si>
  <si>
    <r>
      <rPr>
        <sz val="12"/>
        <rFont val="Times New Roman"/>
        <family val="1"/>
      </rPr>
      <t>89713</t>
    </r>
  </si>
  <si>
    <r>
      <rPr>
        <sz val="12"/>
        <rFont val="Times New Roman"/>
        <family val="1"/>
      </rPr>
      <t>TUBO PVC, SERIE NORMAL, ESGOTO PREDIAL, DN 75 MM, FORNECIDO E INSTALADO EM RAMAL DE DESCARGA OU RAMAL DE ESGOTO SANITÁRIO. AF_12/2014</t>
    </r>
  </si>
  <si>
    <r>
      <rPr>
        <sz val="12"/>
        <rFont val="Times New Roman"/>
        <family val="1"/>
      </rPr>
      <t>89737</t>
    </r>
  </si>
  <si>
    <r>
      <rPr>
        <sz val="12"/>
        <rFont val="Times New Roman"/>
        <family val="1"/>
      </rPr>
      <t>JOELHO 90 GRAUS, PVC, SERIE NORMAL, ESGOTO PREDIAL, DN 75 MM, JUNTA ELÁSTICA, FORNECIDO E INSTALADO EM RAMAL DE DESCARGA OU RAMAL DE ESGOTO SANITÁRIO. AF_12/2014</t>
    </r>
  </si>
  <si>
    <r>
      <rPr>
        <sz val="12"/>
        <rFont val="Times New Roman"/>
        <family val="1"/>
      </rPr>
      <t>89739</t>
    </r>
  </si>
  <si>
    <r>
      <rPr>
        <sz val="12"/>
        <rFont val="Times New Roman"/>
        <family val="1"/>
      </rPr>
      <t>JOELHO 45 GRAUS, PVC, SERIE NORMAL, ESGOTO PREDIAL, DN 75 MM, JUNTA ELÁSTICA, FORNECIDO E INSTALADO EM RAMAL DE DESCARGA OU RAMAL DE ESGOTO SANITÁRIO. AF_12/2014</t>
    </r>
  </si>
  <si>
    <r>
      <rPr>
        <sz val="12"/>
        <rFont val="Times New Roman"/>
        <family val="1"/>
      </rPr>
      <t>89774</t>
    </r>
  </si>
  <si>
    <r>
      <rPr>
        <sz val="12"/>
        <rFont val="Times New Roman"/>
        <family val="1"/>
      </rPr>
      <t>LUVA SIMPLES, PVC, SERIE NORMAL, ESGOTO PREDIAL, DN 75 MM, JUNTA ELÁSTICA, FORNECIDO E INSTALADO EM RAMAL DE DESCARGA OU RAMAL DE ESGOTO SANITÁRIO. AF_12/2014</t>
    </r>
  </si>
  <si>
    <r>
      <rPr>
        <sz val="12"/>
        <rFont val="Times New Roman"/>
        <family val="1"/>
      </rPr>
      <t>89786</t>
    </r>
  </si>
  <si>
    <r>
      <rPr>
        <sz val="12"/>
        <rFont val="Times New Roman"/>
        <family val="1"/>
      </rPr>
      <t>TE, PVC, SERIE NORMAL, ESGOTO PREDIAL, DN 75 X 75 MM, JUNTA ELÁSTICA, FORNECIDO E INSTALADO EM RAMAL DE DESCARGA OU RAMAL DE ESGOTO SANITÁRIO. AF_12/2014</t>
    </r>
  </si>
  <si>
    <r>
      <rPr>
        <sz val="12"/>
        <rFont val="Times New Roman"/>
        <family val="1"/>
      </rPr>
      <t>89795</t>
    </r>
  </si>
  <si>
    <r>
      <rPr>
        <sz val="12"/>
        <rFont val="Times New Roman"/>
        <family val="1"/>
      </rPr>
      <t>JUNÇÃO SIMPLES, PVC, SERIE NORMAL, ESGOTO PREDIAL, DN 75 X 75 MM, JUNTA ELÁSTICA, FORNECIDO E INSTALADO EM RAMAL DE DESCARGA OU RAMAL DE ESGOTO SANITÁRIO. AF_12/2014</t>
    </r>
  </si>
  <si>
    <r>
      <rPr>
        <sz val="12"/>
        <rFont val="Times New Roman"/>
        <family val="1"/>
      </rPr>
      <t>89799</t>
    </r>
  </si>
  <si>
    <r>
      <rPr>
        <sz val="12"/>
        <rFont val="Times New Roman"/>
        <family val="1"/>
      </rPr>
      <t>TUBO PVC, SERIE NORMAL, ESGOTO PREDIAL, DN 75 MM, FORNECIDO E INSTALADO EM PRUMADA DE ESGOTO SANITÁRIO OU VENTILAÇÃO. AF_12/2014</t>
    </r>
  </si>
  <si>
    <r>
      <rPr>
        <sz val="12"/>
        <rFont val="Times New Roman"/>
        <family val="1"/>
      </rPr>
      <t>89806</t>
    </r>
  </si>
  <si>
    <r>
      <rPr>
        <sz val="12"/>
        <rFont val="Times New Roman"/>
        <family val="1"/>
      </rPr>
      <t>JOELHO 45 GRAUS, PVC, SERIE NORMAL, ESGOTO PREDIAL, DN 75 MM, JUNTA ELÁSTICA, FORNECIDO E INSTALADO EM PRUMADA DE ESGOTO SANITÁRIO OU VENTILAÇÃO. AF_12/2014</t>
    </r>
  </si>
  <si>
    <r>
      <rPr>
        <sz val="12"/>
        <rFont val="Times New Roman"/>
        <family val="1"/>
      </rPr>
      <t>89807</t>
    </r>
  </si>
  <si>
    <r>
      <rPr>
        <sz val="12"/>
        <rFont val="Times New Roman"/>
        <family val="1"/>
      </rPr>
      <t>CURVA CURTA 90 GRAUS, PVC, SERIE NORMAL, ESGOTO PREDIAL, DN 75 MM, JUNTA ELÁSTICA, FORNECIDO E INSTALADO EM PRUMADA DE ESGOTO SANITÁRIO OU VENTILAÇÃO. AF_12/2014</t>
    </r>
  </si>
  <si>
    <r>
      <rPr>
        <sz val="12"/>
        <rFont val="Times New Roman"/>
        <family val="1"/>
      </rPr>
      <t>89817</t>
    </r>
  </si>
  <si>
    <r>
      <rPr>
        <sz val="12"/>
        <rFont val="Times New Roman"/>
        <family val="1"/>
      </rPr>
      <t>LUVA SIMPLES, PVC, SERIE NORMAL, ESGOTO PREDIAL, DN 75 MM, JUNTA ELÁSTICA, FORNECIDO E INSTALADO EM PRUMADA DE ESGOTO SANITÁRIO OU VENTILAÇÃO. AF_12/2014</t>
    </r>
  </si>
  <si>
    <r>
      <rPr>
        <sz val="12"/>
        <rFont val="Times New Roman"/>
        <family val="1"/>
      </rPr>
      <t>89829</t>
    </r>
  </si>
  <si>
    <r>
      <rPr>
        <sz val="12"/>
        <rFont val="Times New Roman"/>
        <family val="1"/>
      </rPr>
      <t>TE, PVC, SERIE NORMAL, ESGOTO PREDIAL, DN 75 X 75 MM, JUNTA ELÁSTICA, FORNECIDO E INSTALADO EM PRUMADA DE ESGOTO SANITÁRIO OU VENTILAÇÃO. AF_12/2014</t>
    </r>
  </si>
  <si>
    <r>
      <rPr>
        <sz val="12"/>
        <rFont val="Times New Roman"/>
        <family val="1"/>
      </rPr>
      <t>89830</t>
    </r>
  </si>
  <si>
    <r>
      <rPr>
        <sz val="12"/>
        <rFont val="Times New Roman"/>
        <family val="1"/>
      </rPr>
      <t>JUNÇÃO SIMPLES, PVC, SERIE NORMAL, ESGOTO PREDIAL, DN 75 X 75 MM, JUNTA ELÁSTICA, FORNECIDO E INSTALADO EM PRUMADA DE ESGOTO SANITÁRIO OU VENTILAÇÃO. AF_12/2014</t>
    </r>
  </si>
  <si>
    <r>
      <rPr>
        <sz val="12"/>
        <rFont val="Times New Roman"/>
        <family val="1"/>
      </rPr>
      <t>90437</t>
    </r>
  </si>
  <si>
    <r>
      <rPr>
        <sz val="12"/>
        <rFont val="Times New Roman"/>
        <family val="1"/>
      </rPr>
      <t>FURO EM ALVENARIA PARA DIÂMETROS MAIORES QUE 40 MM E MENORES OU IGUAIS A 75 MM. AF_05/2015</t>
    </r>
  </si>
  <si>
    <r>
      <rPr>
        <sz val="12"/>
        <rFont val="Times New Roman"/>
        <family val="1"/>
      </rPr>
      <t>90454</t>
    </r>
  </si>
  <si>
    <r>
      <rPr>
        <sz val="12"/>
        <rFont val="Times New Roman"/>
        <family val="1"/>
      </rPr>
      <t>PASSANTE TIPO TUBO DE DIÂMETRO MAIORES QUE 40 MM E MENORES OU IGUAIS A 75 MM, FIXADO EM LAJE. AF_05/2015</t>
    </r>
  </si>
  <si>
    <r>
      <rPr>
        <sz val="12"/>
        <rFont val="Times New Roman"/>
        <family val="1"/>
      </rPr>
      <t>91186</t>
    </r>
  </si>
  <si>
    <r>
      <rPr>
        <sz val="12"/>
        <rFont val="Times New Roman"/>
        <family val="1"/>
      </rPr>
      <t>FIXAÇÃO DE TUBOS HORIZONTAIS DE PVC, CPVC OU COBRE DIÂMETROS MAIORES QUE 40 MM E MENORES OU IGUAIS A 75 MM COM ABRAÇADEIRA METÁLICA FLEXÍVEL 18 MM, FIXADA DIRETAMENTE NA LAJE. AF_05/2015</t>
    </r>
  </si>
  <si>
    <r>
      <rPr>
        <sz val="12"/>
        <rFont val="Times New Roman"/>
        <family val="1"/>
      </rPr>
      <t>91191</t>
    </r>
  </si>
  <si>
    <r>
      <rPr>
        <sz val="12"/>
        <rFont val="Times New Roman"/>
        <family val="1"/>
      </rPr>
      <t>CHUMBAMENTO PONTUAL EM PASSAGEM DE TUBO COM DIÂMETROS ENTRE 40 MM E 75 MM. AF_05/2015</t>
    </r>
  </si>
  <si>
    <r>
      <rPr>
        <b/>
        <sz val="12"/>
        <rFont val="Times New Roman"/>
        <family val="1"/>
      </rPr>
      <t>3.9. 91784 - INSTALAÇÃO DE TUBOS DE PVC, SOLDÁVEL, DN 20 MM INSTALADO EM DRENOS DE AR-CONDICIONADO, INCLUSIVE CONEXÕES, CORTES E FIXAÇÕES, PARA PRÉDIOS. (M)</t>
    </r>
  </si>
  <si>
    <r>
      <rPr>
        <sz val="12"/>
        <rFont val="Times New Roman"/>
        <family val="1"/>
      </rPr>
      <t>89355</t>
    </r>
  </si>
  <si>
    <r>
      <rPr>
        <sz val="12"/>
        <rFont val="Times New Roman"/>
        <family val="1"/>
      </rPr>
      <t>TUBO, PVC, SOLDÁVEL, DN 20MM, INSTALADO EM RAMAL OU SUB-RAMAL DE ÁGUA - FORNECIMENTO E INSTALAÇÃO. AF_12/2014</t>
    </r>
  </si>
  <si>
    <r>
      <rPr>
        <sz val="12"/>
        <rFont val="Times New Roman"/>
        <family val="1"/>
      </rPr>
      <t>89358</t>
    </r>
  </si>
  <si>
    <r>
      <rPr>
        <sz val="12"/>
        <rFont val="Times New Roman"/>
        <family val="1"/>
      </rPr>
      <t>JOELHO 90 GRAUS, PVC, SOLDÁVEL, DN 20MM, INSTALADO EM RAMAL OU SUB-RAMAL DE ÁGUA - FORNECIMENTO E INSTALAÇÃO. AF_12/2014</t>
    </r>
  </si>
  <si>
    <r>
      <rPr>
        <sz val="12"/>
        <rFont val="Times New Roman"/>
        <family val="1"/>
      </rPr>
      <t>89371</t>
    </r>
  </si>
  <si>
    <r>
      <rPr>
        <sz val="12"/>
        <rFont val="Times New Roman"/>
        <family val="1"/>
      </rPr>
      <t>LUVA, PVC, SOLDÁVEL, DN 20MM, INSTALADO EM RAMAL OU SUB-RAMAL DE ÁGUA - FORNECIMENTO E INSTALAÇÃO. AF_12/2014</t>
    </r>
  </si>
  <si>
    <r>
      <rPr>
        <sz val="12"/>
        <rFont val="Times New Roman"/>
        <family val="1"/>
      </rPr>
      <t>89373</t>
    </r>
  </si>
  <si>
    <r>
      <rPr>
        <sz val="12"/>
        <rFont val="Times New Roman"/>
        <family val="1"/>
      </rPr>
      <t>LUVA DE REDUÇÃO, PVC, SOLDÁVEL, DN 25MM X 20MM, INSTALADO EM RAMAL OU SUB-RAMAL DE ÁGUA - FORNECIMENTO E INSTALAÇÃO. AF_12/2014</t>
    </r>
  </si>
  <si>
    <r>
      <rPr>
        <sz val="12"/>
        <rFont val="Times New Roman"/>
        <family val="1"/>
      </rPr>
      <t>89374</t>
    </r>
  </si>
  <si>
    <r>
      <rPr>
        <sz val="12"/>
        <rFont val="Times New Roman"/>
        <family val="1"/>
      </rPr>
      <t>LUVA COM BUCHA DE LATÃO, PVC, SOLDÁVEL, DN 20MM X 1/2?, INSTALADO EM RAMAL OU SUB-RAMAL DE ÁGUA - FORNECIMENTO E INSTALAÇÃO. AF_12/2014</t>
    </r>
  </si>
  <si>
    <r>
      <rPr>
        <sz val="12"/>
        <rFont val="Times New Roman"/>
        <family val="1"/>
      </rPr>
      <t>89376</t>
    </r>
  </si>
  <si>
    <r>
      <rPr>
        <sz val="12"/>
        <rFont val="Times New Roman"/>
        <family val="1"/>
      </rPr>
      <t>ADAPTADOR CURTO COM BOLSA E ROSCA PARA REGISTRO, PVC, SOLDÁVEL, DN 20MM X 1/2?, INSTALADO EM RAMAL OU SUB-RAMAL DE ÁGUA - FORNECIMENTO E INSTALAÇÃO. AF_12/2014</t>
    </r>
  </si>
  <si>
    <r>
      <rPr>
        <sz val="12"/>
        <rFont val="Times New Roman"/>
        <family val="1"/>
      </rPr>
      <t>89393</t>
    </r>
  </si>
  <si>
    <r>
      <rPr>
        <sz val="12"/>
        <rFont val="Times New Roman"/>
        <family val="1"/>
      </rPr>
      <t>TE, PVC, SOLDÁVEL, DN 20MM, INSTALADO EM RAMAL OU SUB-RAMAL DE ÁGUA - FORNECIMENTO E INSTALAÇÃO. AF_12/2014</t>
    </r>
  </si>
  <si>
    <r>
      <rPr>
        <sz val="12"/>
        <rFont val="Times New Roman"/>
        <family val="1"/>
      </rPr>
      <t>89397</t>
    </r>
  </si>
  <si>
    <r>
      <rPr>
        <sz val="12"/>
        <rFont val="Times New Roman"/>
        <family val="1"/>
      </rPr>
      <t>TÊ DE REDUÇÃO, PVC, SOLDÁVEL, DN 25MM X 20MM, INSTALADO EM RAMAL OU SUB-RAMAL DE ÁGUA - FORNECIMENTO E INSTALAÇÃO. AF_12/2014</t>
    </r>
  </si>
  <si>
    <r>
      <rPr>
        <sz val="12"/>
        <rFont val="Times New Roman"/>
        <family val="1"/>
      </rPr>
      <t>89401</t>
    </r>
  </si>
  <si>
    <r>
      <rPr>
        <sz val="12"/>
        <rFont val="Times New Roman"/>
        <family val="1"/>
      </rPr>
      <t>TUBO, PVC, SOLDÁVEL, DN 20MM, INSTALADO EM RAMAL DE DISTRIBUIÇÃO DE ÁGUA - FORNECIMENTO E INSTALAÇÃO. AF_12/2014</t>
    </r>
  </si>
  <si>
    <r>
      <rPr>
        <sz val="12"/>
        <rFont val="Times New Roman"/>
        <family val="1"/>
      </rPr>
      <t>89404</t>
    </r>
  </si>
  <si>
    <r>
      <rPr>
        <sz val="12"/>
        <rFont val="Times New Roman"/>
        <family val="1"/>
      </rPr>
      <t>JOELHO 90 GRAUS, PVC, SOLDÁVEL, DN 20MM, INSTALADO EM RAMAL DE DISTRIBUIÇÃO DE ÁGUA - FORNECIMENTO E INSTALAÇÃO. AF_12/2014</t>
    </r>
  </si>
  <si>
    <r>
      <rPr>
        <sz val="12"/>
        <rFont val="Times New Roman"/>
        <family val="1"/>
      </rPr>
      <t>89405</t>
    </r>
  </si>
  <si>
    <r>
      <rPr>
        <sz val="12"/>
        <rFont val="Times New Roman"/>
        <family val="1"/>
      </rPr>
      <t>JOELHO 45 GRAUS, PVC, SOLDÁVEL, DN 20MM, INSTALADO EM RAMAL DE DISTRIBUIÇÃO DE ÁGUA - FORNECIMENTO E INSTALAÇÃO. AF_12/2014</t>
    </r>
  </si>
  <si>
    <r>
      <rPr>
        <sz val="12"/>
        <rFont val="Times New Roman"/>
        <family val="1"/>
      </rPr>
      <t>89417</t>
    </r>
  </si>
  <si>
    <r>
      <rPr>
        <sz val="12"/>
        <rFont val="Times New Roman"/>
        <family val="1"/>
      </rPr>
      <t>LUVA, PVC, SOLDÁVEL, DN 20MM, INSTALADO EM RAMAL DE DISTRIBUIÇÃO DE ÁGUA - FORNECIMENTO E INSTALAÇÃO. AF_12/2014</t>
    </r>
  </si>
  <si>
    <r>
      <rPr>
        <sz val="12"/>
        <rFont val="Times New Roman"/>
        <family val="1"/>
      </rPr>
      <t>89422</t>
    </r>
  </si>
  <si>
    <r>
      <rPr>
        <sz val="12"/>
        <rFont val="Times New Roman"/>
        <family val="1"/>
      </rPr>
      <t>ADAPTADOR CURTO COM BOLSA E ROSCA PARA REGISTRO, PVC, SOLDÁVEL, DN 20MM X 1/2?, INSTALADO EM RAMAL DE DISTRIBUIÇÃO DE ÁGUA - FORNECIMENTO E INSTALAÇÃO. AF_12/2014</t>
    </r>
  </si>
  <si>
    <r>
      <rPr>
        <sz val="12"/>
        <rFont val="Times New Roman"/>
        <family val="1"/>
      </rPr>
      <t>89438</t>
    </r>
  </si>
  <si>
    <r>
      <rPr>
        <sz val="12"/>
        <rFont val="Times New Roman"/>
        <family val="1"/>
      </rPr>
      <t>TE, PVC, SOLDÁVEL, DN 20MM, INSTALADO EM RAMAL DE DISTRIBUIÇÃO DE ÁGUA - FORNECIMENTO E INSTALAÇÃO. AF_12/2014</t>
    </r>
  </si>
  <si>
    <r>
      <rPr>
        <sz val="12"/>
        <rFont val="Times New Roman"/>
        <family val="1"/>
      </rPr>
      <t>89442</t>
    </r>
  </si>
  <si>
    <r>
      <rPr>
        <sz val="12"/>
        <rFont val="Times New Roman"/>
        <family val="1"/>
      </rPr>
      <t>TÊ DE REDUÇÃO, PVC, SOLDÁVEL, DN 25MM X 20MM, INSTALADO EM RAMAL DE DISTRIBUIÇÃO DE ÁGUA - FORNECIMENTO E INSTALAÇÃO. AF_12/2014</t>
    </r>
  </si>
  <si>
    <r>
      <rPr>
        <sz val="12"/>
        <rFont val="Times New Roman"/>
        <family val="1"/>
      </rPr>
      <t>90436</t>
    </r>
  </si>
  <si>
    <r>
      <rPr>
        <sz val="12"/>
        <rFont val="Times New Roman"/>
        <family val="1"/>
      </rPr>
      <t>FURO EM ALVENARIA PARA DIÂMETROS MENORES OU IGUAIS A 40 MM. AF_05/2015</t>
    </r>
  </si>
  <si>
    <r>
      <rPr>
        <sz val="12"/>
        <rFont val="Times New Roman"/>
        <family val="1"/>
      </rPr>
      <t>91190</t>
    </r>
  </si>
  <si>
    <r>
      <rPr>
        <sz val="12"/>
        <rFont val="Times New Roman"/>
        <family val="1"/>
      </rPr>
      <t>CHUMBAMENTO PONTUAL EM PASSAGEM DE TUBO COM DIÂMETRO MENOR OU IGUAL A 40 MM. AF_05/2015</t>
    </r>
  </si>
  <si>
    <r>
      <rPr>
        <b/>
        <sz val="12"/>
        <rFont val="Times New Roman"/>
        <family val="1"/>
      </rPr>
      <t>3.10. 86872 - TANQUE DE LOUÇA BRANCA COM COLUNA, 30L OU EQUIVALENTE - FORNECIMENTO E INSTALAÇÃO. (UN)</t>
    </r>
  </si>
  <si>
    <r>
      <rPr>
        <sz val="12"/>
        <rFont val="Times New Roman"/>
        <family val="1"/>
      </rPr>
      <t>00004351</t>
    </r>
  </si>
  <si>
    <r>
      <rPr>
        <sz val="12"/>
        <rFont val="Times New Roman"/>
        <family val="1"/>
      </rPr>
      <t>PARAFUSO NIQUELADO 3 1/2" COM ACABAMENTO CROMADO PARA FIXAR PECA SANITARIA, INCLUI PORCA CEGA, ARRUELA E BUCHA DE NYLON TAMANHO S-8</t>
    </r>
  </si>
  <si>
    <r>
      <rPr>
        <sz val="12"/>
        <rFont val="Times New Roman"/>
        <family val="1"/>
      </rPr>
      <t>00020271</t>
    </r>
  </si>
  <si>
    <r>
      <rPr>
        <sz val="12"/>
        <rFont val="Times New Roman"/>
        <family val="1"/>
      </rPr>
      <t>TANQUE LOUCA BRANCA COM COLUNA *30* L</t>
    </r>
  </si>
  <si>
    <r>
      <rPr>
        <sz val="12"/>
        <rFont val="Times New Roman"/>
        <family val="1"/>
      </rPr>
      <t>00037329</t>
    </r>
  </si>
  <si>
    <r>
      <rPr>
        <sz val="12"/>
        <rFont val="Times New Roman"/>
        <family val="1"/>
      </rPr>
      <t>REJUNTE EPOXI BRANCO</t>
    </r>
  </si>
  <si>
    <r>
      <rPr>
        <b/>
        <sz val="12"/>
        <rFont val="Times New Roman"/>
        <family val="1"/>
      </rPr>
      <t>3.11. 86914 - TORNEIRA CROMADA PARA TANQUE - FORNECIMENTO E INSTALAÇAO (UN)</t>
    </r>
  </si>
  <si>
    <r>
      <rPr>
        <sz val="12"/>
        <rFont val="Times New Roman"/>
        <family val="1"/>
      </rPr>
      <t>00013417</t>
    </r>
  </si>
  <si>
    <r>
      <rPr>
        <sz val="12"/>
        <rFont val="Times New Roman"/>
        <family val="1"/>
      </rPr>
      <t>TORNEIRA CROMADA SEM BICO PARA TANQUE 1/2 " OU 3/4 " (REF 1143)</t>
    </r>
  </si>
  <si>
    <r>
      <rPr>
        <b/>
        <sz val="12"/>
        <rFont val="Times New Roman"/>
        <family val="1"/>
      </rPr>
      <t>3.12. 86878 - VÁLVULA EM METAL CROMADO TIPO AMERICANA 3.1/2" X 1.1/2" PARA PIA - FORNECIMENTO E INSTALAÇÃO. (UN)</t>
    </r>
  </si>
  <si>
    <r>
      <rPr>
        <sz val="12"/>
        <rFont val="Times New Roman"/>
        <family val="1"/>
      </rPr>
      <t>00006157</t>
    </r>
  </si>
  <si>
    <r>
      <rPr>
        <sz val="12"/>
        <rFont val="Times New Roman"/>
        <family val="1"/>
      </rPr>
      <t>VALVULA EM METAL CROMADO PARA PIA AMERICANA 3.1/2 X 1.1/2 "</t>
    </r>
  </si>
  <si>
    <r>
      <rPr>
        <b/>
        <sz val="12"/>
        <rFont val="Times New Roman"/>
        <family val="1"/>
      </rPr>
      <t>4.1. 97607 - LUMINARIA ARANDELA TIPO TARTARUGA COM UMA LAMPADA LED - FORNECIMENTO INSTALAÇAO (UN)</t>
    </r>
  </si>
  <si>
    <r>
      <rPr>
        <sz val="12"/>
        <rFont val="Times New Roman"/>
        <family val="1"/>
      </rPr>
      <t>00038193</t>
    </r>
  </si>
  <si>
    <r>
      <rPr>
        <sz val="12"/>
        <rFont val="Times New Roman"/>
        <family val="1"/>
      </rPr>
      <t>LAMPADA LED 6 W BIVOLT BRANCA, FORMATO TRADICIONAL (BASE E27)</t>
    </r>
  </si>
  <si>
    <r>
      <rPr>
        <sz val="12"/>
        <rFont val="Times New Roman"/>
        <family val="1"/>
      </rPr>
      <t>00038775</t>
    </r>
  </si>
  <si>
    <r>
      <rPr>
        <sz val="12"/>
        <rFont val="Times New Roman"/>
        <family val="1"/>
      </rPr>
      <t>LUMINARIA TIPO TARTARUGA PARA AREA EXTERNA EM ALUMINIO, COM GRADE, PARA 1 LAMPADA, BASE E27, POTENCIA MAXIMA 40/60 W (NAO INCLUI LAMPADA)</t>
    </r>
  </si>
  <si>
    <r>
      <rPr>
        <b/>
        <sz val="12"/>
        <rFont val="Times New Roman"/>
        <family val="1"/>
      </rPr>
      <t>4.2. 93142 - PONTO DE TOMADA RESIDENCIAL INCLUINDO TOMADA (2 MODOLOS) 10A/250V, CAIXA ELETRICA, ELETRODUTO, CABO, RASGO, QUEBRA E CHUMBAMENTO (UN)</t>
    </r>
  </si>
  <si>
    <r>
      <rPr>
        <sz val="12"/>
        <rFont val="Times New Roman"/>
        <family val="1"/>
      </rPr>
      <t>90447</t>
    </r>
  </si>
  <si>
    <r>
      <rPr>
        <sz val="12"/>
        <rFont val="Times New Roman"/>
        <family val="1"/>
      </rPr>
      <t>RASGO EM ALVENARIA PARA ELETRODUTOS COM DIAMETROS MENORES OU IGUAIS A 40 MM. AF_05/2015</t>
    </r>
  </si>
  <si>
    <r>
      <rPr>
        <sz val="12"/>
        <rFont val="Times New Roman"/>
        <family val="1"/>
      </rPr>
      <t>90456</t>
    </r>
  </si>
  <si>
    <r>
      <rPr>
        <sz val="12"/>
        <rFont val="Times New Roman"/>
        <family val="1"/>
      </rPr>
      <t>QUEBRA EM ALVENARIA PARA INSTALAÇÃO DE CAIXA DE TOMADA (4X4 OU 4X2). AF_05/2015</t>
    </r>
  </si>
  <si>
    <r>
      <rPr>
        <sz val="12"/>
        <rFont val="Times New Roman"/>
        <family val="1"/>
      </rPr>
      <t>91842</t>
    </r>
  </si>
  <si>
    <r>
      <rPr>
        <sz val="12"/>
        <rFont val="Times New Roman"/>
        <family val="1"/>
      </rPr>
      <t>ELETRODUTO FLEXÍVEL CORRUGADO, PVC, DN 20 MM (1/2"), PARA CIRCUITOS TERMINAIS, INSTALADO EM LAJE - FORNECIMENTO E INSTALAÇÃO. AF_12/2015</t>
    </r>
  </si>
  <si>
    <r>
      <rPr>
        <sz val="12"/>
        <rFont val="Times New Roman"/>
        <family val="1"/>
      </rPr>
      <t>91852</t>
    </r>
  </si>
  <si>
    <r>
      <rPr>
        <sz val="12"/>
        <rFont val="Times New Roman"/>
        <family val="1"/>
      </rPr>
      <t>ELETRODUTO FLEXÍVEL CORRUGADO, PVC, DN 20 MM (1/2"), PARA CIRCUITOS TERMINAIS, INSTALADO EM PAREDE - FORNECIMENTO E INSTALAÇÃO. AF_12/2015</t>
    </r>
  </si>
  <si>
    <r>
      <rPr>
        <sz val="12"/>
        <rFont val="Times New Roman"/>
        <family val="1"/>
      </rPr>
      <t>91926</t>
    </r>
  </si>
  <si>
    <r>
      <rPr>
        <sz val="12"/>
        <rFont val="Times New Roman"/>
        <family val="1"/>
      </rPr>
      <t>CABO DE COBRE FLEXÍVEL ISOLADO, 2,5 MM², ANTI-CHAMA 450/750 V, PARA CIRCUITOS TERMINAIS - FORNECIMENTO E INSTALAÇÃO. AF_12/2015</t>
    </r>
  </si>
  <si>
    <r>
      <rPr>
        <sz val="12"/>
        <rFont val="Times New Roman"/>
        <family val="1"/>
      </rPr>
      <t>91937</t>
    </r>
  </si>
  <si>
    <r>
      <rPr>
        <sz val="12"/>
        <rFont val="Times New Roman"/>
        <family val="1"/>
      </rPr>
      <t>CAIXA OCTOGONAL 3" X 3", PVC, INSTALADA EM LAJE - FORNECIMENTO E INSTALAÇÃO. AF_12/2015</t>
    </r>
  </si>
  <si>
    <r>
      <rPr>
        <sz val="12"/>
        <rFont val="Times New Roman"/>
        <family val="1"/>
      </rPr>
      <t>91940</t>
    </r>
  </si>
  <si>
    <r>
      <rPr>
        <sz val="12"/>
        <rFont val="Times New Roman"/>
        <family val="1"/>
      </rPr>
      <t>CAIXA RETANGULAR 4" X 2" MÉDIA (1,30 M DO PISO), PVC, INSTALADA EM PAREDE - FORNECIMENTO E INSTALAÇÃO. AF_12/2015</t>
    </r>
  </si>
  <si>
    <r>
      <rPr>
        <sz val="12"/>
        <rFont val="Times New Roman"/>
        <family val="1"/>
      </rPr>
      <t>92004</t>
    </r>
  </si>
  <si>
    <r>
      <rPr>
        <sz val="12"/>
        <rFont val="Times New Roman"/>
        <family val="1"/>
      </rPr>
      <t>TOMADA MÉDIA DE EMBUTIR (2 MÓDULOS), 2P+T 10 A, INCLUINDO SUPORTE E PLACA - FORNECIMENTO E INSTALAÇÃO. AF_12/2015</t>
    </r>
  </si>
  <si>
    <r>
      <rPr>
        <b/>
        <sz val="12"/>
        <rFont val="Times New Roman"/>
        <family val="1"/>
      </rPr>
      <t>4.3. 93143 - PONTO DE TOMADA RESIDENCIAL INCLUINDO TOMADA 20A/250V, CAIXA ELETRICA, ELETRODUTO, CABO, RASGO, QUEBRA E CHUMBAMENTO (UN)</t>
    </r>
  </si>
  <si>
    <r>
      <rPr>
        <sz val="12"/>
        <rFont val="Times New Roman"/>
        <family val="1"/>
      </rPr>
      <t>91997</t>
    </r>
  </si>
  <si>
    <r>
      <rPr>
        <sz val="12"/>
        <rFont val="Times New Roman"/>
        <family val="1"/>
      </rPr>
      <t>TOMADA MÉDIA DE EMBUTIR (1 MÓDULO), 2P+T 20 A, INCLUINDO SUPORTE E PLACA - FORNECIMENTO E INSTALAÇÃO. AF_12/2015</t>
    </r>
  </si>
  <si>
    <r>
      <rPr>
        <b/>
        <sz val="12"/>
        <rFont val="Times New Roman"/>
        <family val="1"/>
      </rPr>
      <t>4.4. 93128 - PONTO DE ILUMINAÇAO RESIDENCIAL INCLUINDO INTERRUPTOR SIMPLES, CAIXA ELETRICA, ELETRODUTO, CABO, RASGO, QUEBRA E CHUMBAMENTO (EXCLUINDO LUMINARIA E LAMPADA) (UN)</t>
    </r>
  </si>
  <si>
    <r>
      <rPr>
        <sz val="12"/>
        <rFont val="Times New Roman"/>
        <family val="1"/>
      </rPr>
      <t>91924</t>
    </r>
  </si>
  <si>
    <r>
      <rPr>
        <sz val="12"/>
        <rFont val="Times New Roman"/>
        <family val="1"/>
      </rPr>
      <t>CABO DE COBRE FLEXÍVEL ISOLADO, 1,5 MM², ANTI-CHAMA 450/750 V, PARA CIRCUITOS TERMINAIS - FORNECIMENTO E INSTALAÇÃO. AF_12/2015</t>
    </r>
  </si>
  <si>
    <r>
      <rPr>
        <sz val="12"/>
        <rFont val="Times New Roman"/>
        <family val="1"/>
      </rPr>
      <t>91953</t>
    </r>
  </si>
  <si>
    <r>
      <rPr>
        <sz val="12"/>
        <rFont val="Times New Roman"/>
        <family val="1"/>
      </rPr>
      <t>INTERRUPTOR SIMPLES (1 MÓDULO), 10A/250V, INCLUINDO SUPORTE E PLACA - FORNECIMENTO E INSTALAÇÃO. AF_12/2015</t>
    </r>
  </si>
  <si>
    <r>
      <rPr>
        <b/>
        <sz val="12"/>
        <rFont val="Times New Roman"/>
        <family val="1"/>
      </rPr>
      <t>5.1. 93567 - ENGENHEIRO CIVIL DE OBRA PLENO COM ENCAROS COMPLEMENTARES (MES)</t>
    </r>
  </si>
  <si>
    <r>
      <rPr>
        <b/>
        <sz val="12"/>
        <rFont val="Times New Roman"/>
        <family val="1"/>
      </rPr>
      <t>GERAL</t>
    </r>
  </si>
  <si>
    <r>
      <rPr>
        <sz val="12"/>
        <rFont val="Times New Roman"/>
        <family val="1"/>
      </rPr>
      <t>00040863</t>
    </r>
  </si>
  <si>
    <r>
      <rPr>
        <sz val="12"/>
        <rFont val="Times New Roman"/>
        <family val="1"/>
      </rPr>
      <t>EXAMES - MENSALISTA (COLETADO CAIXA)</t>
    </r>
  </si>
  <si>
    <r>
      <rPr>
        <sz val="12"/>
        <rFont val="Times New Roman"/>
        <family val="1"/>
      </rPr>
      <t>MES</t>
    </r>
  </si>
  <si>
    <r>
      <rPr>
        <sz val="12"/>
        <rFont val="Times New Roman"/>
        <family val="1"/>
      </rPr>
      <t>00040864</t>
    </r>
  </si>
  <si>
    <r>
      <rPr>
        <sz val="12"/>
        <rFont val="Times New Roman"/>
        <family val="1"/>
      </rPr>
      <t>SEGURO - MENSALISTA (COLETADO CAIXA)</t>
    </r>
  </si>
  <si>
    <r>
      <rPr>
        <b/>
        <sz val="12"/>
        <rFont val="Times New Roman"/>
        <family val="1"/>
      </rPr>
      <t>TOTAL GERAL:</t>
    </r>
  </si>
  <si>
    <r>
      <rPr>
        <b/>
        <sz val="12"/>
        <rFont val="Times New Roman"/>
        <family val="1"/>
      </rPr>
      <t>MAO DE OBRA</t>
    </r>
  </si>
  <si>
    <r>
      <rPr>
        <sz val="12"/>
        <rFont val="Times New Roman"/>
        <family val="1"/>
      </rPr>
      <t>00040813</t>
    </r>
  </si>
  <si>
    <r>
      <rPr>
        <sz val="12"/>
        <rFont val="Times New Roman"/>
        <family val="1"/>
      </rPr>
      <t>ENGENHEIRO CIVIL DE OBRA PLENO (MENSALISTA)</t>
    </r>
  </si>
  <si>
    <r>
      <rPr>
        <b/>
        <sz val="12"/>
        <rFont val="Times New Roman"/>
        <family val="1"/>
      </rPr>
      <t>TOTAL MAO DE OBRA:</t>
    </r>
  </si>
  <si>
    <r>
      <rPr>
        <sz val="12"/>
        <rFont val="Times New Roman"/>
        <family val="1"/>
      </rPr>
      <t>00043474</t>
    </r>
  </si>
  <si>
    <r>
      <rPr>
        <sz val="12"/>
        <rFont val="Times New Roman"/>
        <family val="1"/>
      </rPr>
      <t>FERRAMENTAS - FAMILIA ENGENHEIRO CIVIL - MENSALISTA (ENCARGOS COMPLEMENTARES - COLETADO CAIXA)</t>
    </r>
  </si>
  <si>
    <r>
      <rPr>
        <sz val="12"/>
        <rFont val="Times New Roman"/>
        <family val="1"/>
      </rPr>
      <t>00043498</t>
    </r>
  </si>
  <si>
    <r>
      <rPr>
        <sz val="12"/>
        <rFont val="Times New Roman"/>
        <family val="1"/>
      </rPr>
      <t>EPI - FAMILIA ENGENHEIRO CIVIL - MENSALISTA (ENCARGOS COMPLEMENTARES - COLETADO CAIXA)</t>
    </r>
  </si>
  <si>
    <r>
      <rPr>
        <sz val="12"/>
        <rFont val="Times New Roman"/>
        <family val="1"/>
      </rPr>
      <t>95417</t>
    </r>
  </si>
  <si>
    <r>
      <rPr>
        <sz val="12"/>
        <rFont val="Times New Roman"/>
        <family val="1"/>
      </rPr>
      <t>CURSO DE CAPACITAÇÃO PARA ENGENHEIRO CIVIL DE OBRA PLENO (ENCARGOS COMPLEMENTARES) - MENSALISTA</t>
    </r>
  </si>
  <si>
    <r>
      <rPr>
        <b/>
        <sz val="12"/>
        <rFont val="Times New Roman"/>
        <family val="1"/>
      </rPr>
      <t>VALOR ENCARGOS (73.10%):</t>
    </r>
  </si>
  <si>
    <r>
      <rPr>
        <b/>
        <sz val="12"/>
        <rFont val="Times New Roman"/>
        <family val="1"/>
      </rPr>
      <t>5.2. 94295 - MESTRE DE OBRA COM ENCARGOS COMPLEMENTARES (MES)</t>
    </r>
  </si>
  <si>
    <r>
      <rPr>
        <sz val="12"/>
        <rFont val="Times New Roman"/>
        <family val="1"/>
      </rPr>
      <t>00040819</t>
    </r>
  </si>
  <si>
    <r>
      <rPr>
        <sz val="12"/>
        <rFont val="Times New Roman"/>
        <family val="1"/>
      </rPr>
      <t>MESTRE DE OBRAS (MENSALISTA)</t>
    </r>
  </si>
  <si>
    <r>
      <rPr>
        <sz val="12"/>
        <rFont val="Times New Roman"/>
        <family val="1"/>
      </rPr>
      <t>00043475</t>
    </r>
  </si>
  <si>
    <r>
      <rPr>
        <sz val="12"/>
        <rFont val="Times New Roman"/>
        <family val="1"/>
      </rPr>
      <t>FERRAMENTAS - FAMILIA ENCARREGADO GERAL - HORISTA (ENCARGOS COMPLEMENTARES - COLETADO CAIXA)</t>
    </r>
  </si>
  <si>
    <r>
      <rPr>
        <sz val="12"/>
        <rFont val="Times New Roman"/>
        <family val="1"/>
      </rPr>
      <t>00043499</t>
    </r>
  </si>
  <si>
    <r>
      <rPr>
        <sz val="12"/>
        <rFont val="Times New Roman"/>
        <family val="1"/>
      </rPr>
      <t>EPI - FAMILIA ENCARREGADO GERAL - HORISTA (ENCARGOS COMPLEMENTARES - COLETADO CAIXA)</t>
    </r>
  </si>
  <si>
    <r>
      <rPr>
        <sz val="12"/>
        <rFont val="Times New Roman"/>
        <family val="1"/>
      </rPr>
      <t>95423</t>
    </r>
  </si>
  <si>
    <r>
      <rPr>
        <sz val="12"/>
        <rFont val="Times New Roman"/>
        <family val="1"/>
      </rPr>
      <t>CURSO DE CAPACITAÇÃO PARA MESTRE DE OBRAS (ENCARGOS COMPLEMENTARES) - MENSALISTA</t>
    </r>
  </si>
  <si>
    <r>
      <rPr>
        <sz val="12"/>
        <rFont val="Times New Roman"/>
        <family val="1"/>
      </rPr>
      <t>00010851</t>
    </r>
  </si>
  <si>
    <r>
      <rPr>
        <sz val="12"/>
        <rFont val="Times New Roman"/>
        <family val="1"/>
      </rPr>
      <t>PLACA DE ACRILICO TRANSPARENTE ADESIVADA PARA SINALIZACAO DE PORTAS, BORDA POLIDA, DE *25 X 8*, E = 6 MM (NAO INCLUI ACESSORIOS PARA FIXACAO)</t>
    </r>
  </si>
  <si>
    <r>
      <rPr>
        <sz val="12"/>
        <rFont val="Times New Roman"/>
        <family val="1"/>
      </rPr>
      <t>071364</t>
    </r>
  </si>
  <si>
    <r>
      <rPr>
        <sz val="12"/>
        <rFont val="Times New Roman"/>
        <family val="1"/>
      </rPr>
      <t xml:space="preserve">Cobertura em policarbonato Incolor- Incl. estr. metálica </t>
    </r>
  </si>
  <si>
    <r>
      <rPr>
        <sz val="12"/>
        <rFont val="Times New Roman"/>
        <family val="1"/>
      </rPr>
      <t>SEDOP</t>
    </r>
  </si>
  <si>
    <r>
      <rPr>
        <sz val="12"/>
        <rFont val="Times New Roman"/>
        <family val="1"/>
      </rPr>
      <t>88278</t>
    </r>
  </si>
  <si>
    <r>
      <rPr>
        <sz val="12"/>
        <rFont val="Times New Roman"/>
        <family val="1"/>
      </rPr>
      <t>MONTADOR DE ESTRUTURA METÁLICA COM ENCARGOS COMPLEMENTARES</t>
    </r>
  </si>
  <si>
    <t>TOMADA DE PREÇOS Nº 001/2020 - TP</t>
  </si>
  <si>
    <t>001</t>
  </si>
  <si>
    <t>002</t>
  </si>
  <si>
    <t>003</t>
  </si>
  <si>
    <t>004</t>
  </si>
  <si>
    <t>005</t>
  </si>
  <si>
    <t>006</t>
  </si>
  <si>
    <t>FONTE</t>
  </si>
  <si>
    <t>CODIGO</t>
  </si>
  <si>
    <r>
      <rPr>
        <b/>
        <sz val="12"/>
        <rFont val="Times New Roman"/>
        <family val="1"/>
      </rPr>
      <t>1</t>
    </r>
  </si>
  <si>
    <r>
      <rPr>
        <b/>
        <sz val="12"/>
        <rFont val="Times New Roman"/>
        <family val="1"/>
      </rPr>
      <t>SERVIÇOS PRELIMINARES</t>
    </r>
  </si>
  <si>
    <r>
      <rPr>
        <sz val="12"/>
        <rFont val="Times New Roman"/>
        <family val="1"/>
      </rPr>
      <t>1.1</t>
    </r>
  </si>
  <si>
    <r>
      <rPr>
        <sz val="12"/>
        <rFont val="Times New Roman"/>
        <family val="1"/>
      </rPr>
      <t>74209/001</t>
    </r>
  </si>
  <si>
    <r>
      <rPr>
        <sz val="12"/>
        <rFont val="Times New Roman"/>
        <family val="1"/>
      </rPr>
      <t>PLACA DE OBRA EM CHAPA DE ACO GALVANIZADO (4mx3m)</t>
    </r>
  </si>
  <si>
    <r>
      <rPr>
        <b/>
        <sz val="12"/>
        <rFont val="Times New Roman"/>
        <family val="1"/>
      </rPr>
      <t>2</t>
    </r>
  </si>
  <si>
    <r>
      <rPr>
        <b/>
        <sz val="12"/>
        <rFont val="Times New Roman"/>
        <family val="1"/>
      </rPr>
      <t>INSTALAÇÃO DE PROTEÇÃO E COMBATE A INCENDIO</t>
    </r>
  </si>
  <si>
    <r>
      <rPr>
        <sz val="12"/>
        <rFont val="Times New Roman"/>
        <family val="1"/>
      </rPr>
      <t>2.1</t>
    </r>
  </si>
  <si>
    <r>
      <rPr>
        <sz val="12"/>
        <rFont val="Times New Roman"/>
        <family val="1"/>
      </rPr>
      <t>72554</t>
    </r>
  </si>
  <si>
    <r>
      <rPr>
        <sz val="12"/>
        <rFont val="Times New Roman"/>
        <family val="1"/>
      </rPr>
      <t>EXTINTOR DE CO2 6KG - FORNECIMENTO E INSTALAÇAO</t>
    </r>
  </si>
  <si>
    <r>
      <rPr>
        <sz val="12"/>
        <rFont val="Times New Roman"/>
        <family val="1"/>
      </rPr>
      <t>2.2</t>
    </r>
  </si>
  <si>
    <r>
      <rPr>
        <sz val="12"/>
        <rFont val="Times New Roman"/>
        <family val="1"/>
      </rPr>
      <t>73775/002</t>
    </r>
  </si>
  <si>
    <r>
      <rPr>
        <sz val="12"/>
        <rFont val="Times New Roman"/>
        <family val="1"/>
      </rPr>
      <t>EXTINTOR INCENDIO AGUA-PRESSURIZADA 10L INCL SUPORTE PAREDE CARGA COMPLETA FORNECIMENTO E COLOCACAO</t>
    </r>
  </si>
  <si>
    <r>
      <rPr>
        <sz val="12"/>
        <rFont val="Times New Roman"/>
        <family val="1"/>
      </rPr>
      <t>2.3</t>
    </r>
  </si>
  <si>
    <r>
      <rPr>
        <sz val="12"/>
        <rFont val="Times New Roman"/>
        <family val="1"/>
      </rPr>
      <t>CPU</t>
    </r>
  </si>
  <si>
    <r>
      <rPr>
        <sz val="12"/>
        <rFont val="Times New Roman"/>
        <family val="1"/>
      </rPr>
      <t>PLACA DE SINALIZAÇÃO, FOTOLUMINESCENTE, 20X20CM - EXTINTORES</t>
    </r>
  </si>
  <si>
    <r>
      <rPr>
        <sz val="12"/>
        <rFont val="Times New Roman"/>
        <family val="1"/>
      </rPr>
      <t>2.4</t>
    </r>
  </si>
  <si>
    <r>
      <rPr>
        <sz val="12"/>
        <rFont val="Times New Roman"/>
        <family val="1"/>
      </rPr>
      <t>97599</t>
    </r>
  </si>
  <si>
    <r>
      <rPr>
        <sz val="12"/>
        <rFont val="Times New Roman"/>
        <family val="1"/>
      </rPr>
      <t>LUMINÁRIA DE EMERGÊNCIA - FORNECIMENTO E INSTALAÇÃO. AF_11/2017</t>
    </r>
  </si>
  <si>
    <r>
      <rPr>
        <b/>
        <sz val="12"/>
        <rFont val="Times New Roman"/>
        <family val="1"/>
      </rPr>
      <t>3</t>
    </r>
  </si>
  <si>
    <r>
      <rPr>
        <b/>
        <sz val="12"/>
        <rFont val="Times New Roman"/>
        <family val="1"/>
      </rPr>
      <t>INSTALAÇÃO HIDROSSANITÁRIA E DRENAGEM</t>
    </r>
  </si>
  <si>
    <r>
      <rPr>
        <sz val="12"/>
        <rFont val="Times New Roman"/>
        <family val="1"/>
      </rPr>
      <t>3.1</t>
    </r>
  </si>
  <si>
    <r>
      <rPr>
        <sz val="12"/>
        <rFont val="Times New Roman"/>
        <family val="1"/>
      </rPr>
      <t>89957</t>
    </r>
  </si>
  <si>
    <r>
      <rPr>
        <sz val="12"/>
        <rFont val="Times New Roman"/>
        <family val="1"/>
      </rPr>
      <t>PONTO AGUA FRIA COM TUBULAÇAO DE PVC, DN 25MM, INCLUSOS RASGO E CHUMBAMENTO EM ALVENARIA</t>
    </r>
  </si>
  <si>
    <r>
      <rPr>
        <sz val="12"/>
        <rFont val="Times New Roman"/>
        <family val="1"/>
      </rPr>
      <t>3.2</t>
    </r>
  </si>
  <si>
    <r>
      <rPr>
        <sz val="12"/>
        <rFont val="Times New Roman"/>
        <family val="1"/>
      </rPr>
      <t>BARRA EM AÇO INOX (PNE) PARA WC, PORTA LAVATORIO E PAREDE</t>
    </r>
  </si>
  <si>
    <r>
      <rPr>
        <sz val="12"/>
        <rFont val="Times New Roman"/>
        <family val="1"/>
      </rPr>
      <t>3.3</t>
    </r>
  </si>
  <si>
    <r>
      <rPr>
        <sz val="12"/>
        <rFont val="Times New Roman"/>
        <family val="1"/>
      </rPr>
      <t>TORNEIRA CROMADA TEMPORIZADA PARA LAVATÓRIO, COM ENGATE FLEXÍVEL METÁLICO - FORNECIMENTO INSTALAÇÃO</t>
    </r>
  </si>
  <si>
    <r>
      <rPr>
        <sz val="12"/>
        <rFont val="Times New Roman"/>
        <family val="1"/>
      </rPr>
      <t>3.4</t>
    </r>
  </si>
  <si>
    <r>
      <rPr>
        <sz val="12"/>
        <rFont val="Times New Roman"/>
        <family val="1"/>
      </rPr>
      <t>95544</t>
    </r>
  </si>
  <si>
    <r>
      <rPr>
        <sz val="12"/>
        <rFont val="Times New Roman"/>
        <family val="1"/>
      </rPr>
      <t>PAPELEIRA DE PAREDE METAL CROMADO INCLUSO, FIXAÇAO</t>
    </r>
  </si>
  <si>
    <r>
      <rPr>
        <sz val="12"/>
        <rFont val="Times New Roman"/>
        <family val="1"/>
      </rPr>
      <t>3.5</t>
    </r>
  </si>
  <si>
    <r>
      <rPr>
        <sz val="12"/>
        <rFont val="Times New Roman"/>
        <family val="1"/>
      </rPr>
      <t>95547</t>
    </r>
  </si>
  <si>
    <r>
      <rPr>
        <sz val="12"/>
        <rFont val="Times New Roman"/>
        <family val="1"/>
      </rPr>
      <t>SABONETEIRA TIPO DESPENSER PARA SABONETE LIQUIDO</t>
    </r>
  </si>
  <si>
    <r>
      <rPr>
        <sz val="12"/>
        <rFont val="Times New Roman"/>
        <family val="1"/>
      </rPr>
      <t>3.6</t>
    </r>
  </si>
  <si>
    <r>
      <rPr>
        <sz val="12"/>
        <rFont val="Times New Roman"/>
        <family val="1"/>
      </rPr>
      <t>PORTA - TOALHA DE PAPEL TIPO DESPENSER</t>
    </r>
  </si>
  <si>
    <r>
      <rPr>
        <sz val="12"/>
        <rFont val="Times New Roman"/>
        <family val="1"/>
      </rPr>
      <t>3.7</t>
    </r>
  </si>
  <si>
    <r>
      <rPr>
        <sz val="12"/>
        <rFont val="Times New Roman"/>
        <family val="1"/>
      </rPr>
      <t>97902</t>
    </r>
  </si>
  <si>
    <r>
      <rPr>
        <sz val="12"/>
        <rFont val="Times New Roman"/>
        <family val="1"/>
      </rPr>
      <t>CAIXA DE PASSAGEM RETANGULAR EM ALVENARIA COM TIJOLOS CERAMICOS MACIÇO 60X60X60CM COM FUNDO DE CONCRETO - PARA REDE DE ESGOTO</t>
    </r>
  </si>
  <si>
    <r>
      <rPr>
        <sz val="12"/>
        <rFont val="Times New Roman"/>
        <family val="1"/>
      </rPr>
      <t>3.8</t>
    </r>
  </si>
  <si>
    <r>
      <rPr>
        <sz val="12"/>
        <rFont val="Times New Roman"/>
        <family val="1"/>
      </rPr>
      <t>91794</t>
    </r>
  </si>
  <si>
    <r>
      <rPr>
        <sz val="12"/>
        <rFont val="Times New Roman"/>
        <family val="1"/>
      </rPr>
      <t>TUBO PVC ESGOTO  PREDIAL  DN 75MM,  INCLUSIVE  CONEXOES CORTES E FIXAÇOES - FORNECIMENTO E INSTALACAO</t>
    </r>
  </si>
  <si>
    <r>
      <rPr>
        <sz val="12"/>
        <rFont val="Times New Roman"/>
        <family val="1"/>
      </rPr>
      <t>3.9</t>
    </r>
  </si>
  <si>
    <r>
      <rPr>
        <sz val="12"/>
        <rFont val="Times New Roman"/>
        <family val="1"/>
      </rPr>
      <t>91784</t>
    </r>
  </si>
  <si>
    <r>
      <rPr>
        <sz val="12"/>
        <rFont val="Times New Roman"/>
        <family val="1"/>
      </rPr>
      <t>INSTALAÇÃO DE TUBOS DE PVC, SOLDÁVEL, DN 20 MM INSTALADO EM DRENOS DE AR-CONDICIONADO, INCLUSIVE CONEXÕES, CORTES E FIXAÇÕES, PARA PRÉDIOS.</t>
    </r>
  </si>
  <si>
    <r>
      <rPr>
        <sz val="12"/>
        <rFont val="Times New Roman"/>
        <family val="1"/>
      </rPr>
      <t>3.10</t>
    </r>
  </si>
  <si>
    <r>
      <rPr>
        <sz val="12"/>
        <rFont val="Times New Roman"/>
        <family val="1"/>
      </rPr>
      <t>86872</t>
    </r>
  </si>
  <si>
    <r>
      <rPr>
        <sz val="12"/>
        <rFont val="Times New Roman"/>
        <family val="1"/>
      </rPr>
      <t>TANQUE DE LOUÇA BRANCA COM COLUNA, 30L OU EQUIVALENTE - FORNECIMENTO E INSTALAÇÃO.</t>
    </r>
  </si>
  <si>
    <r>
      <rPr>
        <sz val="12"/>
        <rFont val="Times New Roman"/>
        <family val="1"/>
      </rPr>
      <t>3.11</t>
    </r>
  </si>
  <si>
    <r>
      <rPr>
        <sz val="12"/>
        <rFont val="Times New Roman"/>
        <family val="1"/>
      </rPr>
      <t>86914</t>
    </r>
  </si>
  <si>
    <r>
      <rPr>
        <sz val="12"/>
        <rFont val="Times New Roman"/>
        <family val="1"/>
      </rPr>
      <t>TORNEIRA CROMADA PARA TANQUE - FORNECIMENTO E INSTALAÇAO</t>
    </r>
  </si>
  <si>
    <r>
      <rPr>
        <sz val="12"/>
        <rFont val="Times New Roman"/>
        <family val="1"/>
      </rPr>
      <t>3.12</t>
    </r>
  </si>
  <si>
    <r>
      <rPr>
        <sz val="12"/>
        <rFont val="Times New Roman"/>
        <family val="1"/>
      </rPr>
      <t>86878</t>
    </r>
  </si>
  <si>
    <r>
      <rPr>
        <sz val="12"/>
        <rFont val="Times New Roman"/>
        <family val="1"/>
      </rPr>
      <t>VÁLVULA EM METAL CROMADO TIPO AMERICANA 3.1/2" X 1.1/2" PARA PIA - FORNECIMENTO E INSTALAÇÃO.</t>
    </r>
  </si>
  <si>
    <r>
      <rPr>
        <b/>
        <sz val="12"/>
        <rFont val="Times New Roman"/>
        <family val="1"/>
      </rPr>
      <t>4</t>
    </r>
  </si>
  <si>
    <r>
      <rPr>
        <b/>
        <sz val="12"/>
        <rFont val="Times New Roman"/>
        <family val="1"/>
      </rPr>
      <t>INSTALAÇÕES ELÉTRICAS</t>
    </r>
  </si>
  <si>
    <r>
      <rPr>
        <sz val="12"/>
        <rFont val="Times New Roman"/>
        <family val="1"/>
      </rPr>
      <t>4.1</t>
    </r>
  </si>
  <si>
    <r>
      <rPr>
        <sz val="12"/>
        <rFont val="Times New Roman"/>
        <family val="1"/>
      </rPr>
      <t>97607</t>
    </r>
  </si>
  <si>
    <r>
      <rPr>
        <sz val="12"/>
        <rFont val="Times New Roman"/>
        <family val="1"/>
      </rPr>
      <t>LUMINARIA ARANDELA TIPO TARTARUGA COM UMA LAMPADA LED - FORNECIMENTO INSTALAÇAO</t>
    </r>
  </si>
  <si>
    <r>
      <rPr>
        <sz val="12"/>
        <rFont val="Times New Roman"/>
        <family val="1"/>
      </rPr>
      <t>4.2</t>
    </r>
  </si>
  <si>
    <r>
      <rPr>
        <sz val="12"/>
        <rFont val="Times New Roman"/>
        <family val="1"/>
      </rPr>
      <t>93142</t>
    </r>
  </si>
  <si>
    <r>
      <rPr>
        <sz val="12"/>
        <rFont val="Times New Roman"/>
        <family val="1"/>
      </rPr>
      <t>PONTO DE TOMADA RESIDENCIAL INCLUINDO TOMADA (2 MODOLOS) 10A/250V, CAIXA ELETRICA, ELETRODUTO, CABO, RASGO, QUEBRA E CHUMBAMENTO</t>
    </r>
  </si>
  <si>
    <r>
      <rPr>
        <sz val="12"/>
        <rFont val="Times New Roman"/>
        <family val="1"/>
      </rPr>
      <t>4.3</t>
    </r>
  </si>
  <si>
    <r>
      <rPr>
        <sz val="12"/>
        <rFont val="Times New Roman"/>
        <family val="1"/>
      </rPr>
      <t>93143</t>
    </r>
  </si>
  <si>
    <r>
      <rPr>
        <sz val="12"/>
        <rFont val="Times New Roman"/>
        <family val="1"/>
      </rPr>
      <t>PONTO DE TOMADA RESIDENCIAL INCLUINDO TOMADA 20A/250V, CAIXA ELETRICA, ELETRODUTO, CABO, RASGO, QUEBRA E CHUMBAMENTO</t>
    </r>
  </si>
  <si>
    <r>
      <rPr>
        <sz val="12"/>
        <rFont val="Times New Roman"/>
        <family val="1"/>
      </rPr>
      <t>4.4</t>
    </r>
  </si>
  <si>
    <r>
      <rPr>
        <sz val="12"/>
        <rFont val="Times New Roman"/>
        <family val="1"/>
      </rPr>
      <t>93128</t>
    </r>
  </si>
  <si>
    <r>
      <rPr>
        <sz val="12"/>
        <rFont val="Times New Roman"/>
        <family val="1"/>
      </rPr>
      <t>PONTO DE ILUMINAÇAO RESIDENCIAL INCLUINDO INTERRUPTOR SIMPLES, CAIXA ELETRICA, ELETRODUTO, CABO, RASGO, QUEBRA E CHUMBAMENTO (EXCLUINDO LUMINARIA E LAMPADA)</t>
    </r>
  </si>
  <si>
    <r>
      <rPr>
        <b/>
        <sz val="12"/>
        <rFont val="Times New Roman"/>
        <family val="1"/>
      </rPr>
      <t>5</t>
    </r>
  </si>
  <si>
    <r>
      <rPr>
        <b/>
        <sz val="12"/>
        <rFont val="Times New Roman"/>
        <family val="1"/>
      </rPr>
      <t>ADMINISTRAÇÃO</t>
    </r>
  </si>
  <si>
    <r>
      <rPr>
        <sz val="12"/>
        <rFont val="Times New Roman"/>
        <family val="1"/>
      </rPr>
      <t>5.1</t>
    </r>
  </si>
  <si>
    <r>
      <rPr>
        <sz val="12"/>
        <rFont val="Times New Roman"/>
        <family val="1"/>
      </rPr>
      <t>93567</t>
    </r>
  </si>
  <si>
    <r>
      <rPr>
        <sz val="12"/>
        <rFont val="Times New Roman"/>
        <family val="1"/>
      </rPr>
      <t>ENGENHEIRO CIVIL DE OBRA PLENO COM ENCAROS COMPLEMENTARES</t>
    </r>
  </si>
  <si>
    <r>
      <rPr>
        <sz val="12"/>
        <rFont val="Times New Roman"/>
        <family val="1"/>
      </rPr>
      <t>5.2</t>
    </r>
  </si>
  <si>
    <r>
      <rPr>
        <sz val="12"/>
        <rFont val="Times New Roman"/>
        <family val="1"/>
      </rPr>
      <t>94295</t>
    </r>
  </si>
  <si>
    <r>
      <rPr>
        <sz val="12"/>
        <rFont val="Times New Roman"/>
        <family val="1"/>
      </rPr>
      <t>MESTRE DE OBRA COM ENCARGOS COMPLEMENTARES</t>
    </r>
  </si>
  <si>
    <r>
      <rPr>
        <b/>
        <sz val="12"/>
        <rFont val="Times New Roman"/>
        <family val="1"/>
      </rPr>
      <t>6</t>
    </r>
  </si>
  <si>
    <r>
      <rPr>
        <b/>
        <sz val="12"/>
        <rFont val="Times New Roman"/>
        <family val="1"/>
      </rPr>
      <t>DIVERSOS</t>
    </r>
  </si>
  <si>
    <r>
      <rPr>
        <sz val="12"/>
        <rFont val="Times New Roman"/>
        <family val="1"/>
      </rPr>
      <t>6.1</t>
    </r>
  </si>
  <si>
    <r>
      <rPr>
        <sz val="12"/>
        <rFont val="Times New Roman"/>
        <family val="1"/>
      </rPr>
      <t>PLACA DE ACRÍLICO TRANSPARENTE ADESIVADA PARA INDICAÇÃO DE AMBIENTES</t>
    </r>
  </si>
  <si>
    <r>
      <rPr>
        <sz val="12"/>
        <rFont val="Times New Roman"/>
        <family val="1"/>
      </rPr>
      <t>6.2</t>
    </r>
  </si>
  <si>
    <r>
      <rPr>
        <sz val="12"/>
        <rFont val="Times New Roman"/>
        <family val="1"/>
      </rPr>
      <t>COBERTURA EM POLICARBONATO INCOLOR INCLUSO ESTRUTURA METÁLICA</t>
    </r>
  </si>
  <si>
    <r>
      <rPr>
        <sz val="12"/>
        <rFont val="Times New Roman"/>
        <family val="1"/>
      </rPr>
      <t>M²</t>
    </r>
  </si>
  <si>
    <t>Itaituba – Pará, 18 de março de 2020</t>
  </si>
  <si>
    <r>
      <t>A empresa WT ENGENHARIA &amp; CONSULTORIA LTDA - ME, é ciente de todas as condições e concorda com as mesmas, declara ainda que, caso seja vencedora da licitação, assinará o contrato digital e físico, no prazo previsto no item 62 do edital TOMADA DE PREÇOS Nº 001/2020 - TP.</t>
    </r>
    <r>
      <rPr>
        <sz val="12"/>
        <color indexed="8"/>
        <rFont val="Arial"/>
        <family val="2"/>
      </rPr>
      <t xml:space="preserve"> Os dados do responsável pela assinatura do contrato: JEISON WENDELL DE A. SOUSA, Solteiro, portador do RG sob nº. 4911867 - PC/PA e CPF nº. 890.197.922-53, residente e domiciliado na Rua Eça de Queiroz Lages de Mesquita, nº 1051, Bairro Jardim das Araras, Município de Itaituba/PA</t>
    </r>
  </si>
  <si>
    <t>Prazo de execução: 60 (dias)</t>
  </si>
  <si>
    <t>Valor da proposta: (Setenta e cinco mil e trezentos e quatro reais e cinquenta e três centavos)</t>
  </si>
  <si>
    <t>MESES</t>
  </si>
  <si>
    <t>01</t>
  </si>
  <si>
    <t>02</t>
  </si>
  <si>
    <t>DESCRIÇÃO DOS SERVIÇOS</t>
  </si>
  <si>
    <t>VALOR (R$)</t>
  </si>
  <si>
    <t>ITEM (%)</t>
  </si>
  <si>
    <t>Obra: Finalização dos Serviços de Reforma do Paço Municipal de Itaituba</t>
  </si>
  <si>
    <t>Data de preço: julho/2019 sem desoneração</t>
  </si>
  <si>
    <t>COMPOSIÇÃO DA TAXA DE BENEFÍCIOS E DESPESAS INDIRETAS (BDI) - OBRA</t>
  </si>
  <si>
    <t>MENSALISTA
%</t>
  </si>
  <si>
    <t>ENCARGOS SOCIAIS E TRABALHISTAS HORISTAS E MENSALISTAS</t>
  </si>
  <si>
    <t>C5</t>
  </si>
  <si>
    <t>Aviso Prévio Trabalhado</t>
  </si>
  <si>
    <t>B7</t>
  </si>
  <si>
    <t>B8</t>
  </si>
  <si>
    <t>Férias Gozadas</t>
  </si>
  <si>
    <t>Salário Maternidade</t>
  </si>
  <si>
    <t>Horista = 119,01%
Mensalista = 73,10%                                                                                                                       A + B + C + D</t>
  </si>
  <si>
    <t xml:space="preserve">Reincidência de Grupo A sobre Grupo B </t>
  </si>
  <si>
    <t>Depósito Rescisão Sem Justa Causa</t>
  </si>
  <si>
    <t>Reincidência de Grupo A sobre Aviso Prévio Trabalhado e Reincidência do FGTS sobre Aviso Prévio Indenizado</t>
  </si>
  <si>
    <t>I.1</t>
  </si>
  <si>
    <t>I.2</t>
  </si>
  <si>
    <t>I.3</t>
  </si>
  <si>
    <t>I.4</t>
  </si>
  <si>
    <t xml:space="preserve">TOTAL </t>
  </si>
  <si>
    <t>VALOR TOTAL (COM BDI)</t>
  </si>
  <si>
    <t>Itaituba – Pará, 18 de março de 2020.</t>
  </si>
</sst>
</file>

<file path=xl/styles.xml><?xml version="1.0" encoding="utf-8"?>
<styleSheet xmlns="http://schemas.openxmlformats.org/spreadsheetml/2006/main">
  <numFmts count="5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&quot;R$ &quot;* #,##0_);_(&quot;R$ &quot;* \(#,##0\);_(&quot;R$ &quot;* &quot;-&quot;_);_(@_)"/>
    <numFmt numFmtId="171" formatCode="_(* #,##0_);_(* \(#,##0\);_(* &quot;-&quot;_);_(@_)"/>
    <numFmt numFmtId="172" formatCode="_(&quot;R$ &quot;* #,##0.00_);_(&quot;R$ &quot;* \(#,##0.00\);_(&quot;R$ &quot;* &quot;-&quot;??_);_(@_)"/>
    <numFmt numFmtId="173" formatCode="_(* #,##0.00_);_(* \(#,##0.00\);_(* &quot;-&quot;??_);_(@_)"/>
    <numFmt numFmtId="174" formatCode="#,##0.00\ ;\-#,##0.00\ ;&quot; -&quot;#\ ;@\ "/>
    <numFmt numFmtId="175" formatCode="_-* #,##0.00_-;\-* #,##0.00_-;_-* \-??_-;_-@_-"/>
    <numFmt numFmtId="176" formatCode="#,##0.00;[Red]#,##0.00"/>
    <numFmt numFmtId="177" formatCode="_(&quot;R$ &quot;* #,##0.00_);_(&quot;R$ &quot;* \(#,##0.00\);_(&quot;R$ &quot;* \-??_);_(@_)"/>
    <numFmt numFmtId="178" formatCode="_(* #,##0.00_);_(* \(#,##0.00\);_(* \-??_);_(@_)"/>
    <numFmt numFmtId="179" formatCode="0.0000"/>
    <numFmt numFmtId="180" formatCode="&quot;R$&quot;#,##0.00"/>
    <numFmt numFmtId="181" formatCode="_-&quot;R$ &quot;* #,##0.00_-;&quot;-R$ &quot;* #,##0.00_-;_-&quot;R$ &quot;* \-??_-;_-@_-"/>
    <numFmt numFmtId="182" formatCode="_-[$R$-416]* #,##0.00_-;\-[$R$-416]* #,##0.00_-;_-[$R$-416]* &quot;-&quot;??_-;_-@_-"/>
    <numFmt numFmtId="183" formatCode="0.0%"/>
    <numFmt numFmtId="184" formatCode="0.000%"/>
    <numFmt numFmtId="185" formatCode="0.00000"/>
    <numFmt numFmtId="186" formatCode="0.000000"/>
    <numFmt numFmtId="187" formatCode="0.000"/>
    <numFmt numFmtId="188" formatCode="0.0"/>
    <numFmt numFmtId="189" formatCode="_(* #,##0.000_);_(* \(#,##0.000\);_(* &quot;-&quot;??_);_(@_)"/>
    <numFmt numFmtId="190" formatCode="_(* #,##0.0000_);_(* \(#,##0.0000\);_(* &quot;-&quot;??_);_(@_)"/>
    <numFmt numFmtId="191" formatCode="#,##0.0000"/>
    <numFmt numFmtId="192" formatCode="#,##0.000"/>
    <numFmt numFmtId="193" formatCode="#,##0.0"/>
    <numFmt numFmtId="194" formatCode="0.000000000000000"/>
    <numFmt numFmtId="195" formatCode="#,##0.0\ ;\-#,##0.0\ ;&quot; -&quot;#\ ;@\ "/>
    <numFmt numFmtId="196" formatCode="#,##0.00\ ;\-#,##0.00\ ;&quot; -&quot;#.0\ ;@\ "/>
    <numFmt numFmtId="197" formatCode="_(* #,##0.00000_);_(* \(#,##0.00000\);_(* &quot;-&quot;??_);_(@_)"/>
    <numFmt numFmtId="198" formatCode="[$-416]dddd\,\ d&quot; de &quot;mmmm&quot; de &quot;yyyy"/>
    <numFmt numFmtId="199" formatCode="#,##0.00000"/>
    <numFmt numFmtId="200" formatCode="&quot;R$&quot;\ #,##0.00"/>
    <numFmt numFmtId="201" formatCode="#,##0.000\ ;\-#,##0.000\ ;&quot; -&quot;#.0\ ;@\ "/>
    <numFmt numFmtId="202" formatCode="#,##0.0000\ ;\-#,##0.0000\ ;&quot; -&quot;#.00\ ;@\ "/>
    <numFmt numFmtId="203" formatCode="#,##0.00000\ ;\-#,##0.00000\ ;&quot; -&quot;#.000\ ;@\ "/>
    <numFmt numFmtId="204" formatCode="#,##0\ ;\-#,##0\ ;&quot; -&quot;#\ ;@\ "/>
    <numFmt numFmtId="205" formatCode="#,##0.0\ ;\-#,##0.0\ ;&quot; -&quot;#.0\ ;@\ "/>
    <numFmt numFmtId="206" formatCode="#,##0.00\ ;\-#,##0.00\ ;&quot; -&quot;#.00\ ;@\ "/>
    <numFmt numFmtId="207" formatCode="#0.00000000"/>
    <numFmt numFmtId="208" formatCode="#0.00"/>
  </numFmts>
  <fonts count="6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8"/>
      <name val="Arial Narrow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 Narrow"/>
      <family val="2"/>
    </font>
    <font>
      <sz val="10"/>
      <name val="A"/>
      <family val="0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8"/>
      <color indexed="54"/>
      <name val="Calibri Light"/>
      <family val="2"/>
    </font>
    <font>
      <sz val="10"/>
      <color indexed="8"/>
      <name val="Times New Roman"/>
      <family val="1"/>
    </font>
    <font>
      <sz val="10"/>
      <color indexed="8"/>
      <name val="A"/>
      <family val="0"/>
    </font>
    <font>
      <b/>
      <sz val="12"/>
      <color indexed="63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8"/>
      <color theme="3"/>
      <name val="Calibri Light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A"/>
      <family val="0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333333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CCCC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1" applyNumberFormat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7" fillId="3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" fillId="18" borderId="0" applyNumberFormat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181" fontId="1" fillId="0" borderId="0" applyFill="0" applyBorder="0" applyAlignment="0" applyProtection="0"/>
    <xf numFmtId="172" fontId="0" fillId="0" borderId="0" applyFont="0" applyFill="0" applyBorder="0" applyAlignment="0" applyProtection="0"/>
    <xf numFmtId="181" fontId="1" fillId="0" borderId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4" borderId="4" applyNumberFormat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9" fontId="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12" borderId="5" applyNumberFormat="0" applyAlignment="0" applyProtection="0"/>
    <xf numFmtId="171" fontId="0" fillId="0" borderId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74" fontId="1" fillId="0" borderId="0">
      <alignment/>
      <protection/>
    </xf>
    <xf numFmtId="175" fontId="1" fillId="0" borderId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419">
    <xf numFmtId="0" fontId="0" fillId="0" borderId="0" xfId="0" applyAlignment="1">
      <alignment/>
    </xf>
    <xf numFmtId="0" fontId="1" fillId="0" borderId="0" xfId="57" applyBorder="1" applyAlignment="1">
      <alignment/>
      <protection/>
    </xf>
    <xf numFmtId="0" fontId="1" fillId="0" borderId="0" xfId="57">
      <alignment/>
      <protection/>
    </xf>
    <xf numFmtId="0" fontId="1" fillId="0" borderId="10" xfId="57" applyBorder="1">
      <alignment/>
      <protection/>
    </xf>
    <xf numFmtId="0" fontId="1" fillId="0" borderId="0" xfId="57" applyBorder="1">
      <alignment/>
      <protection/>
    </xf>
    <xf numFmtId="0" fontId="1" fillId="0" borderId="11" xfId="57" applyBorder="1">
      <alignment/>
      <protection/>
    </xf>
    <xf numFmtId="0" fontId="26" fillId="0" borderId="12" xfId="57" applyFont="1" applyBorder="1" applyAlignment="1">
      <alignment horizontal="center" vertical="center"/>
      <protection/>
    </xf>
    <xf numFmtId="0" fontId="23" fillId="0" borderId="13" xfId="57" applyFont="1" applyBorder="1" applyAlignment="1">
      <alignment horizontal="center" vertical="center"/>
      <protection/>
    </xf>
    <xf numFmtId="0" fontId="27" fillId="0" borderId="14" xfId="57" applyFont="1" applyBorder="1" applyAlignment="1">
      <alignment horizontal="center" vertical="center"/>
      <protection/>
    </xf>
    <xf numFmtId="0" fontId="26" fillId="0" borderId="15" xfId="57" applyFont="1" applyBorder="1" applyAlignment="1">
      <alignment horizontal="center" vertical="center"/>
      <protection/>
    </xf>
    <xf numFmtId="0" fontId="20" fillId="0" borderId="15" xfId="57" applyFont="1" applyBorder="1" applyAlignment="1">
      <alignment horizontal="left" vertical="center" indent="1"/>
      <protection/>
    </xf>
    <xf numFmtId="0" fontId="26" fillId="0" borderId="15" xfId="57" applyFont="1" applyBorder="1" applyAlignment="1">
      <alignment vertical="center"/>
      <protection/>
    </xf>
    <xf numFmtId="0" fontId="22" fillId="0" borderId="15" xfId="57" applyFont="1" applyBorder="1" applyAlignment="1">
      <alignment horizontal="left" vertical="center" indent="1"/>
      <protection/>
    </xf>
    <xf numFmtId="39" fontId="26" fillId="0" borderId="15" xfId="88" applyNumberFormat="1" applyFont="1" applyBorder="1" applyAlignment="1">
      <alignment horizontal="center" vertical="center"/>
    </xf>
    <xf numFmtId="0" fontId="28" fillId="0" borderId="0" xfId="57" applyFont="1">
      <alignment/>
      <protection/>
    </xf>
    <xf numFmtId="39" fontId="26" fillId="0" borderId="15" xfId="88" applyNumberFormat="1" applyFont="1" applyBorder="1" applyAlignment="1">
      <alignment horizontal="center" vertical="center" wrapText="1"/>
    </xf>
    <xf numFmtId="39" fontId="26" fillId="0" borderId="12" xfId="88" applyNumberFormat="1" applyFont="1" applyBorder="1" applyAlignment="1">
      <alignment horizontal="center" vertical="center"/>
    </xf>
    <xf numFmtId="0" fontId="1" fillId="0" borderId="14" xfId="57" applyBorder="1">
      <alignment/>
      <protection/>
    </xf>
    <xf numFmtId="0" fontId="22" fillId="0" borderId="15" xfId="57" applyFont="1" applyFill="1" applyBorder="1" applyAlignment="1">
      <alignment horizontal="left" vertical="center" indent="1"/>
      <protection/>
    </xf>
    <xf numFmtId="39" fontId="26" fillId="0" borderId="12" xfId="57" applyNumberFormat="1" applyFont="1" applyBorder="1" applyAlignment="1">
      <alignment horizontal="center" vertical="center"/>
      <protection/>
    </xf>
    <xf numFmtId="10" fontId="29" fillId="0" borderId="12" xfId="67" applyNumberFormat="1" applyFont="1" applyBorder="1" applyAlignment="1">
      <alignment horizontal="center" vertical="center"/>
    </xf>
    <xf numFmtId="0" fontId="24" fillId="0" borderId="0" xfId="57" applyFont="1">
      <alignment/>
      <protection/>
    </xf>
    <xf numFmtId="0" fontId="26" fillId="0" borderId="0" xfId="57" applyFont="1" applyBorder="1" applyAlignment="1">
      <alignment horizontal="center" vertical="center"/>
      <protection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43" fontId="31" fillId="0" borderId="0" xfId="0" applyNumberFormat="1" applyFont="1" applyAlignment="1">
      <alignment horizontal="center" vertical="center"/>
    </xf>
    <xf numFmtId="10" fontId="0" fillId="0" borderId="0" xfId="66" applyNumberFormat="1" applyBorder="1" applyAlignment="1">
      <alignment/>
    </xf>
    <xf numFmtId="10" fontId="0" fillId="0" borderId="0" xfId="66" applyNumberFormat="1" applyBorder="1" applyAlignment="1">
      <alignment horizontal="center" vertical="center"/>
    </xf>
    <xf numFmtId="10" fontId="0" fillId="0" borderId="0" xfId="66" applyNumberFormat="1" applyBorder="1" applyAlignment="1">
      <alignment/>
    </xf>
    <xf numFmtId="10" fontId="0" fillId="0" borderId="0" xfId="66" applyNumberFormat="1" applyAlignment="1">
      <alignment/>
    </xf>
    <xf numFmtId="0" fontId="35" fillId="0" borderId="0" xfId="0" applyFont="1" applyBorder="1" applyAlignment="1">
      <alignment horizontal="left" vertical="center"/>
    </xf>
    <xf numFmtId="4" fontId="34" fillId="0" borderId="0" xfId="0" applyNumberFormat="1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4" fontId="34" fillId="0" borderId="0" xfId="0" applyNumberFormat="1" applyFont="1" applyBorder="1" applyAlignment="1">
      <alignment horizontal="center"/>
    </xf>
    <xf numFmtId="0" fontId="31" fillId="0" borderId="12" xfId="0" applyFont="1" applyBorder="1" applyAlignment="1">
      <alignment/>
    </xf>
    <xf numFmtId="0" fontId="31" fillId="0" borderId="12" xfId="0" applyFont="1" applyFill="1" applyBorder="1" applyAlignment="1">
      <alignment horizontal="center" vertical="center" wrapText="1"/>
    </xf>
    <xf numFmtId="4" fontId="31" fillId="0" borderId="12" xfId="0" applyNumberFormat="1" applyFont="1" applyFill="1" applyBorder="1" applyAlignment="1">
      <alignment horizontal="right" vertical="center"/>
    </xf>
    <xf numFmtId="39" fontId="31" fillId="0" borderId="12" xfId="87" applyNumberFormat="1" applyFont="1" applyFill="1" applyBorder="1" applyAlignment="1">
      <alignment horizontal="right" vertical="center"/>
      <protection/>
    </xf>
    <xf numFmtId="4" fontId="31" fillId="0" borderId="12" xfId="0" applyNumberFormat="1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vertical="center" wrapText="1"/>
    </xf>
    <xf numFmtId="4" fontId="60" fillId="0" borderId="12" xfId="0" applyNumberFormat="1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26" fillId="0" borderId="0" xfId="64" applyFont="1" applyFill="1" applyBorder="1" applyAlignment="1" applyProtection="1">
      <alignment vertical="top"/>
      <protection/>
    </xf>
    <xf numFmtId="0" fontId="39" fillId="19" borderId="0" xfId="56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/>
    </xf>
    <xf numFmtId="0" fontId="31" fillId="0" borderId="12" xfId="0" applyFont="1" applyFill="1" applyBorder="1" applyAlignment="1">
      <alignment horizontal="left" vertical="center" wrapText="1"/>
    </xf>
    <xf numFmtId="4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9" fillId="0" borderId="0" xfId="0" applyFont="1" applyBorder="1" applyAlignment="1">
      <alignment vertical="center"/>
    </xf>
    <xf numFmtId="0" fontId="31" fillId="0" borderId="0" xfId="0" applyFont="1" applyBorder="1" applyAlignment="1">
      <alignment/>
    </xf>
    <xf numFmtId="4" fontId="31" fillId="0" borderId="0" xfId="0" applyNumberFormat="1" applyFont="1" applyBorder="1" applyAlignment="1">
      <alignment/>
    </xf>
    <xf numFmtId="191" fontId="31" fillId="0" borderId="0" xfId="0" applyNumberFormat="1" applyFont="1" applyBorder="1" applyAlignment="1">
      <alignment/>
    </xf>
    <xf numFmtId="0" fontId="60" fillId="19" borderId="12" xfId="55" applyFont="1" applyFill="1" applyBorder="1" applyAlignment="1">
      <alignment vertical="center" wrapText="1"/>
      <protection/>
    </xf>
    <xf numFmtId="0" fontId="31" fillId="0" borderId="12" xfId="0" applyFont="1" applyFill="1" applyBorder="1" applyAlignment="1">
      <alignment vertical="center" wrapText="1"/>
    </xf>
    <xf numFmtId="0" fontId="39" fillId="19" borderId="0" xfId="56" applyFont="1" applyFill="1" applyBorder="1" applyAlignment="1">
      <alignment horizontal="center" vertical="center"/>
      <protection/>
    </xf>
    <xf numFmtId="0" fontId="31" fillId="0" borderId="16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/>
    </xf>
    <xf numFmtId="182" fontId="0" fillId="0" borderId="0" xfId="0" applyNumberFormat="1" applyFont="1" applyBorder="1" applyAlignment="1">
      <alignment/>
    </xf>
    <xf numFmtId="182" fontId="22" fillId="0" borderId="0" xfId="0" applyNumberFormat="1" applyFont="1" applyBorder="1" applyAlignment="1">
      <alignment/>
    </xf>
    <xf numFmtId="182" fontId="34" fillId="0" borderId="0" xfId="0" applyNumberFormat="1" applyFont="1" applyBorder="1" applyAlignment="1">
      <alignment/>
    </xf>
    <xf numFmtId="43" fontId="31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4" fontId="31" fillId="0" borderId="0" xfId="0" applyNumberFormat="1" applyFont="1" applyBorder="1" applyAlignment="1">
      <alignment horizontal="center" wrapText="1"/>
    </xf>
    <xf numFmtId="0" fontId="40" fillId="19" borderId="0" xfId="56" applyFont="1" applyFill="1" applyBorder="1" applyAlignment="1">
      <alignment horizontal="left" vertical="center"/>
      <protection/>
    </xf>
    <xf numFmtId="0" fontId="30" fillId="20" borderId="12" xfId="0" applyFont="1" applyFill="1" applyBorder="1" applyAlignment="1">
      <alignment horizontal="center" vertical="center" wrapText="1"/>
    </xf>
    <xf numFmtId="0" fontId="60" fillId="0" borderId="12" xfId="55" applyFont="1" applyBorder="1" applyAlignment="1">
      <alignment horizontal="center" vertical="center" wrapText="1"/>
      <protection/>
    </xf>
    <xf numFmtId="2" fontId="60" fillId="0" borderId="12" xfId="55" applyNumberFormat="1" applyFont="1" applyBorder="1" applyAlignment="1">
      <alignment horizontal="center" vertical="center" wrapText="1"/>
      <protection/>
    </xf>
    <xf numFmtId="4" fontId="31" fillId="0" borderId="12" xfId="55" applyNumberFormat="1" applyFont="1" applyFill="1" applyBorder="1" applyAlignment="1">
      <alignment horizontal="right" vertical="center"/>
      <protection/>
    </xf>
    <xf numFmtId="2" fontId="60" fillId="0" borderId="12" xfId="55" applyNumberFormat="1" applyFont="1" applyFill="1" applyBorder="1" applyAlignment="1">
      <alignment horizontal="center" vertical="center" wrapText="1"/>
      <protection/>
    </xf>
    <xf numFmtId="2" fontId="31" fillId="0" borderId="12" xfId="0" applyNumberFormat="1" applyFont="1" applyFill="1" applyBorder="1" applyAlignment="1">
      <alignment horizontal="center" vertical="center" wrapText="1"/>
    </xf>
    <xf numFmtId="0" fontId="61" fillId="20" borderId="12" xfId="0" applyFont="1" applyFill="1" applyBorder="1" applyAlignment="1">
      <alignment horizontal="center" vertical="center" wrapText="1"/>
    </xf>
    <xf numFmtId="2" fontId="31" fillId="0" borderId="12" xfId="0" applyNumberFormat="1" applyFont="1" applyFill="1" applyBorder="1" applyAlignment="1">
      <alignment horizontal="right" vertical="center" wrapText="1"/>
    </xf>
    <xf numFmtId="0" fontId="60" fillId="0" borderId="12" xfId="0" applyFont="1" applyFill="1" applyBorder="1" applyAlignment="1">
      <alignment horizontal="center" vertical="center" wrapText="1"/>
    </xf>
    <xf numFmtId="4" fontId="60" fillId="0" borderId="12" xfId="0" applyNumberFormat="1" applyFont="1" applyFill="1" applyBorder="1" applyAlignment="1">
      <alignment horizontal="right" vertical="center" wrapText="1"/>
    </xf>
    <xf numFmtId="2" fontId="60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180" fontId="61" fillId="20" borderId="12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18" fillId="0" borderId="0" xfId="64" applyFont="1" applyFill="1" applyBorder="1" applyAlignment="1" applyProtection="1">
      <alignment vertical="top" wrapText="1"/>
      <protection/>
    </xf>
    <xf numFmtId="0" fontId="62" fillId="0" borderId="12" xfId="0" applyFont="1" applyBorder="1" applyAlignment="1">
      <alignment horizontal="justify" vertical="center" wrapText="1"/>
    </xf>
    <xf numFmtId="0" fontId="34" fillId="0" borderId="0" xfId="0" applyFont="1" applyBorder="1" applyAlignment="1">
      <alignment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left" wrapText="1"/>
    </xf>
    <xf numFmtId="0" fontId="31" fillId="0" borderId="0" xfId="0" applyFont="1" applyBorder="1" applyAlignment="1">
      <alignment horizontal="left" wrapText="1"/>
    </xf>
    <xf numFmtId="4" fontId="34" fillId="0" borderId="0" xfId="0" applyNumberFormat="1" applyFont="1" applyBorder="1" applyAlignment="1">
      <alignment horizontal="left" wrapText="1"/>
    </xf>
    <xf numFmtId="191" fontId="34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4" fontId="31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right" wrapText="1"/>
    </xf>
    <xf numFmtId="0" fontId="0" fillId="19" borderId="0" xfId="56" applyFont="1" applyFill="1" applyBorder="1" applyAlignment="1">
      <alignment horizontal="left" vertical="center"/>
      <protection/>
    </xf>
    <xf numFmtId="10" fontId="61" fillId="0" borderId="1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191" fontId="31" fillId="0" borderId="0" xfId="0" applyNumberFormat="1" applyFont="1" applyBorder="1" applyAlignment="1">
      <alignment horizontal="center"/>
    </xf>
    <xf numFmtId="4" fontId="38" fillId="0" borderId="12" xfId="0" applyNumberFormat="1" applyFont="1" applyFill="1" applyBorder="1" applyAlignment="1">
      <alignment horizontal="center" vertical="center"/>
    </xf>
    <xf numFmtId="0" fontId="31" fillId="0" borderId="12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18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3" fillId="0" borderId="17" xfId="63" applyNumberFormat="1" applyFont="1" applyFill="1" applyBorder="1" applyAlignment="1">
      <alignment horizontal="center"/>
      <protection/>
    </xf>
    <xf numFmtId="173" fontId="43" fillId="0" borderId="18" xfId="94" applyFont="1" applyFill="1" applyBorder="1" applyAlignment="1">
      <alignment horizontal="center"/>
    </xf>
    <xf numFmtId="180" fontId="43" fillId="0" borderId="17" xfId="63" applyNumberFormat="1" applyFont="1" applyFill="1" applyBorder="1" applyAlignment="1">
      <alignment horizontal="center"/>
      <protection/>
    </xf>
    <xf numFmtId="0" fontId="43" fillId="0" borderId="17" xfId="63" applyFont="1" applyFill="1" applyBorder="1" applyAlignment="1">
      <alignment horizontal="center"/>
      <protection/>
    </xf>
    <xf numFmtId="173" fontId="63" fillId="0" borderId="12" xfId="89" applyFont="1" applyFill="1" applyBorder="1" applyAlignment="1">
      <alignment/>
    </xf>
    <xf numFmtId="0" fontId="0" fillId="0" borderId="12" xfId="0" applyBorder="1" applyAlignment="1">
      <alignment/>
    </xf>
    <xf numFmtId="174" fontId="42" fillId="0" borderId="12" xfId="87" applyFont="1" applyBorder="1">
      <alignment/>
      <protection/>
    </xf>
    <xf numFmtId="10" fontId="43" fillId="0" borderId="12" xfId="0" applyNumberFormat="1" applyFont="1" applyBorder="1" applyAlignment="1">
      <alignment/>
    </xf>
    <xf numFmtId="10" fontId="43" fillId="0" borderId="12" xfId="66" applyNumberFormat="1" applyFont="1" applyBorder="1" applyAlignment="1">
      <alignment/>
    </xf>
    <xf numFmtId="0" fontId="43" fillId="0" borderId="12" xfId="0" applyFont="1" applyBorder="1" applyAlignment="1">
      <alignment/>
    </xf>
    <xf numFmtId="0" fontId="35" fillId="0" borderId="0" xfId="0" applyFont="1" applyBorder="1" applyAlignment="1">
      <alignment vertical="center"/>
    </xf>
    <xf numFmtId="0" fontId="32" fillId="20" borderId="16" xfId="0" applyFont="1" applyFill="1" applyBorder="1" applyAlignment="1">
      <alignment horizontal="center" vertical="center" wrapText="1"/>
    </xf>
    <xf numFmtId="180" fontId="61" fillId="20" borderId="16" xfId="0" applyNumberFormat="1" applyFont="1" applyFill="1" applyBorder="1" applyAlignment="1">
      <alignment vertical="center" wrapText="1"/>
    </xf>
    <xf numFmtId="0" fontId="0" fillId="0" borderId="16" xfId="0" applyBorder="1" applyAlignment="1">
      <alignment/>
    </xf>
    <xf numFmtId="0" fontId="43" fillId="0" borderId="16" xfId="63" applyNumberFormat="1" applyFont="1" applyFill="1" applyBorder="1" applyAlignment="1">
      <alignment horizontal="center"/>
      <protection/>
    </xf>
    <xf numFmtId="173" fontId="43" fillId="0" borderId="16" xfId="94" applyFont="1" applyFill="1" applyBorder="1" applyAlignment="1">
      <alignment horizontal="center"/>
    </xf>
    <xf numFmtId="180" fontId="43" fillId="0" borderId="16" xfId="63" applyNumberFormat="1" applyFont="1" applyFill="1" applyBorder="1" applyAlignment="1">
      <alignment horizontal="center"/>
      <protection/>
    </xf>
    <xf numFmtId="0" fontId="43" fillId="0" borderId="16" xfId="63" applyFont="1" applyFill="1" applyBorder="1" applyAlignment="1">
      <alignment horizontal="center"/>
      <protection/>
    </xf>
    <xf numFmtId="0" fontId="0" fillId="0" borderId="19" xfId="0" applyBorder="1" applyAlignment="1">
      <alignment/>
    </xf>
    <xf numFmtId="0" fontId="32" fillId="0" borderId="20" xfId="0" applyFont="1" applyBorder="1" applyAlignment="1">
      <alignment horizontal="center" vertical="center" wrapText="1"/>
    </xf>
    <xf numFmtId="0" fontId="32" fillId="0" borderId="20" xfId="0" applyFont="1" applyBorder="1" applyAlignment="1">
      <alignment vertical="center" wrapText="1"/>
    </xf>
    <xf numFmtId="0" fontId="61" fillId="0" borderId="20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41" fillId="0" borderId="22" xfId="0" applyFont="1" applyBorder="1" applyAlignment="1">
      <alignment vertical="center"/>
    </xf>
    <xf numFmtId="0" fontId="41" fillId="0" borderId="23" xfId="0" applyFont="1" applyBorder="1" applyAlignment="1">
      <alignment vertical="center"/>
    </xf>
    <xf numFmtId="0" fontId="32" fillId="0" borderId="24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wrapText="1"/>
    </xf>
    <xf numFmtId="0" fontId="32" fillId="0" borderId="0" xfId="0" applyFont="1" applyBorder="1" applyAlignment="1">
      <alignment vertical="center"/>
    </xf>
    <xf numFmtId="0" fontId="60" fillId="0" borderId="25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horizontal="center" vertical="center" wrapText="1"/>
    </xf>
    <xf numFmtId="4" fontId="60" fillId="0" borderId="25" xfId="0" applyNumberFormat="1" applyFont="1" applyFill="1" applyBorder="1" applyAlignment="1">
      <alignment horizontal="center" vertical="center" wrapText="1"/>
    </xf>
    <xf numFmtId="4" fontId="60" fillId="0" borderId="25" xfId="0" applyNumberFormat="1" applyFont="1" applyFill="1" applyBorder="1" applyAlignment="1">
      <alignment horizontal="right" vertical="center" wrapText="1"/>
    </xf>
    <xf numFmtId="10" fontId="61" fillId="0" borderId="25" xfId="0" applyNumberFormat="1" applyFont="1" applyFill="1" applyBorder="1" applyAlignment="1">
      <alignment horizontal="center" vertical="center"/>
    </xf>
    <xf numFmtId="39" fontId="31" fillId="0" borderId="25" xfId="87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174" fontId="42" fillId="0" borderId="0" xfId="87" applyFont="1" applyBorder="1">
      <alignment/>
      <protection/>
    </xf>
    <xf numFmtId="10" fontId="43" fillId="0" borderId="0" xfId="0" applyNumberFormat="1" applyFont="1" applyBorder="1" applyAlignment="1">
      <alignment/>
    </xf>
    <xf numFmtId="173" fontId="63" fillId="0" borderId="0" xfId="89" applyFont="1" applyFill="1" applyBorder="1" applyAlignment="1">
      <alignment/>
    </xf>
    <xf numFmtId="10" fontId="43" fillId="0" borderId="0" xfId="66" applyNumberFormat="1" applyFont="1" applyBorder="1" applyAlignment="1">
      <alignment/>
    </xf>
    <xf numFmtId="0" fontId="43" fillId="0" borderId="0" xfId="0" applyFont="1" applyBorder="1" applyAlignment="1">
      <alignment/>
    </xf>
    <xf numFmtId="39" fontId="31" fillId="0" borderId="15" xfId="87" applyNumberFormat="1" applyFont="1" applyFill="1" applyBorder="1" applyAlignment="1">
      <alignment horizontal="right" vertical="center"/>
      <protection/>
    </xf>
    <xf numFmtId="0" fontId="31" fillId="0" borderId="0" xfId="0" applyFont="1" applyFill="1" applyBorder="1" applyAlignment="1">
      <alignment horizontal="center" vertical="center"/>
    </xf>
    <xf numFmtId="0" fontId="0" fillId="0" borderId="0" xfId="0" applyNumberFormat="1" applyBorder="1" applyAlignment="1">
      <alignment/>
    </xf>
    <xf numFmtId="180" fontId="0" fillId="0" borderId="0" xfId="0" applyNumberFormat="1" applyBorder="1" applyAlignment="1">
      <alignment/>
    </xf>
    <xf numFmtId="4" fontId="32" fillId="0" borderId="0" xfId="0" applyNumberFormat="1" applyFont="1" applyBorder="1" applyAlignment="1">
      <alignment vertical="center"/>
    </xf>
    <xf numFmtId="180" fontId="18" fillId="0" borderId="0" xfId="0" applyNumberFormat="1" applyFont="1" applyBorder="1" applyAlignment="1">
      <alignment/>
    </xf>
    <xf numFmtId="0" fontId="41" fillId="0" borderId="12" xfId="0" applyFont="1" applyBorder="1" applyAlignment="1">
      <alignment horizontal="center" vertical="center"/>
    </xf>
    <xf numFmtId="0" fontId="18" fillId="0" borderId="0" xfId="57" applyFont="1" applyBorder="1" applyAlignment="1">
      <alignment horizontal="center" vertical="center"/>
      <protection/>
    </xf>
    <xf numFmtId="0" fontId="27" fillId="0" borderId="0" xfId="57" applyFont="1" applyBorder="1" applyAlignment="1">
      <alignment horizontal="center"/>
      <protection/>
    </xf>
    <xf numFmtId="0" fontId="40" fillId="0" borderId="26" xfId="0" applyFont="1" applyBorder="1" applyAlignment="1">
      <alignment/>
    </xf>
    <xf numFmtId="4" fontId="40" fillId="0" borderId="25" xfId="0" applyNumberFormat="1" applyFont="1" applyBorder="1" applyAlignment="1">
      <alignment wrapText="1"/>
    </xf>
    <xf numFmtId="0" fontId="40" fillId="0" borderId="25" xfId="0" applyFont="1" applyBorder="1" applyAlignment="1">
      <alignment/>
    </xf>
    <xf numFmtId="0" fontId="41" fillId="0" borderId="25" xfId="57" applyFont="1" applyBorder="1">
      <alignment/>
      <protection/>
    </xf>
    <xf numFmtId="0" fontId="41" fillId="0" borderId="0" xfId="57" applyFont="1">
      <alignment/>
      <protection/>
    </xf>
    <xf numFmtId="0" fontId="41" fillId="0" borderId="0" xfId="57" applyFont="1" applyBorder="1">
      <alignment/>
      <protection/>
    </xf>
    <xf numFmtId="0" fontId="40" fillId="0" borderId="0" xfId="0" applyFont="1" applyBorder="1" applyAlignment="1">
      <alignment/>
    </xf>
    <xf numFmtId="0" fontId="65" fillId="21" borderId="27" xfId="0" applyFont="1" applyFill="1" applyBorder="1" applyAlignment="1">
      <alignment horizontal="center" vertical="center" wrapText="1"/>
    </xf>
    <xf numFmtId="0" fontId="66" fillId="0" borderId="27" xfId="0" applyFont="1" applyBorder="1" applyAlignment="1">
      <alignment horizontal="center" vertical="top" wrapText="1"/>
    </xf>
    <xf numFmtId="0" fontId="66" fillId="0" borderId="27" xfId="0" applyFont="1" applyBorder="1" applyAlignment="1">
      <alignment horizontal="justify" vertical="top" wrapText="1"/>
    </xf>
    <xf numFmtId="207" fontId="66" fillId="0" borderId="27" xfId="0" applyNumberFormat="1" applyFont="1" applyBorder="1" applyAlignment="1">
      <alignment horizontal="right" vertical="top" wrapText="1"/>
    </xf>
    <xf numFmtId="0" fontId="40" fillId="0" borderId="0" xfId="0" applyFont="1" applyAlignment="1" applyProtection="1">
      <alignment wrapText="1"/>
      <protection locked="0"/>
    </xf>
    <xf numFmtId="0" fontId="41" fillId="0" borderId="0" xfId="57" applyFont="1" applyBorder="1" applyAlignment="1">
      <alignment vertical="center" wrapText="1"/>
      <protection/>
    </xf>
    <xf numFmtId="0" fontId="41" fillId="0" borderId="0" xfId="57" applyFont="1" applyBorder="1" applyAlignment="1">
      <alignment wrapText="1"/>
      <protection/>
    </xf>
    <xf numFmtId="0" fontId="41" fillId="0" borderId="0" xfId="57" applyFont="1" applyBorder="1" applyAlignment="1">
      <alignment horizontal="center" vertical="center" wrapText="1"/>
      <protection/>
    </xf>
    <xf numFmtId="0" fontId="41" fillId="0" borderId="12" xfId="57" applyFont="1" applyBorder="1" applyAlignment="1">
      <alignment vertical="center" wrapText="1"/>
      <protection/>
    </xf>
    <xf numFmtId="0" fontId="41" fillId="0" borderId="12" xfId="57" applyFont="1" applyBorder="1" applyAlignment="1">
      <alignment wrapText="1"/>
      <protection/>
    </xf>
    <xf numFmtId="0" fontId="41" fillId="0" borderId="12" xfId="57" applyFont="1" applyBorder="1" applyAlignment="1">
      <alignment horizontal="center" vertical="center" wrapText="1"/>
      <protection/>
    </xf>
    <xf numFmtId="200" fontId="65" fillId="21" borderId="27" xfId="0" applyNumberFormat="1" applyFont="1" applyFill="1" applyBorder="1" applyAlignment="1">
      <alignment horizontal="center" vertical="center" wrapText="1"/>
    </xf>
    <xf numFmtId="200" fontId="65" fillId="0" borderId="27" xfId="0" applyNumberFormat="1" applyFont="1" applyBorder="1" applyAlignment="1">
      <alignment horizontal="right" vertical="center" wrapText="1"/>
    </xf>
    <xf numFmtId="200" fontId="65" fillId="0" borderId="28" xfId="0" applyNumberFormat="1" applyFont="1" applyBorder="1" applyAlignment="1">
      <alignment horizontal="right" vertical="center" wrapText="1"/>
    </xf>
    <xf numFmtId="200" fontId="40" fillId="0" borderId="0" xfId="0" applyNumberFormat="1" applyFont="1" applyBorder="1" applyAlignment="1">
      <alignment vertical="center"/>
    </xf>
    <xf numFmtId="200" fontId="41" fillId="0" borderId="0" xfId="57" applyNumberFormat="1" applyFont="1" applyBorder="1" applyAlignment="1">
      <alignment vertical="center"/>
      <protection/>
    </xf>
    <xf numFmtId="200" fontId="41" fillId="0" borderId="0" xfId="57" applyNumberFormat="1" applyFont="1" applyAlignment="1">
      <alignment vertical="center"/>
      <protection/>
    </xf>
    <xf numFmtId="200" fontId="66" fillId="0" borderId="27" xfId="0" applyNumberFormat="1" applyFont="1" applyBorder="1" applyAlignment="1">
      <alignment horizontal="right" vertical="center" wrapText="1"/>
    </xf>
    <xf numFmtId="200" fontId="40" fillId="0" borderId="0" xfId="0" applyNumberFormat="1" applyFont="1" applyAlignment="1" applyProtection="1">
      <alignment vertical="center" wrapText="1"/>
      <protection locked="0"/>
    </xf>
    <xf numFmtId="200" fontId="41" fillId="0" borderId="0" xfId="57" applyNumberFormat="1" applyFont="1" applyBorder="1" applyAlignment="1">
      <alignment vertical="center" wrapText="1"/>
      <protection/>
    </xf>
    <xf numFmtId="200" fontId="41" fillId="0" borderId="12" xfId="57" applyNumberFormat="1" applyFont="1" applyBorder="1" applyAlignment="1">
      <alignment vertical="center" wrapText="1"/>
      <protection/>
    </xf>
    <xf numFmtId="0" fontId="38" fillId="0" borderId="0" xfId="0" applyFont="1" applyBorder="1" applyAlignment="1">
      <alignment horizontal="center" vertical="center" wrapText="1"/>
    </xf>
    <xf numFmtId="0" fontId="38" fillId="0" borderId="29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26" fillId="0" borderId="0" xfId="0" applyFont="1" applyBorder="1" applyAlignment="1">
      <alignment vertical="center" wrapText="1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wrapText="1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 wrapText="1"/>
    </xf>
    <xf numFmtId="4" fontId="39" fillId="0" borderId="0" xfId="0" applyNumberFormat="1" applyFont="1" applyBorder="1" applyAlignment="1">
      <alignment horizontal="right" wrapText="1"/>
    </xf>
    <xf numFmtId="0" fontId="39" fillId="0" borderId="0" xfId="0" applyFont="1" applyBorder="1" applyAlignment="1">
      <alignment horizontal="right" wrapText="1"/>
    </xf>
    <xf numFmtId="0" fontId="26" fillId="0" borderId="0" xfId="64" applyFont="1" applyFill="1" applyBorder="1" applyAlignment="1" applyProtection="1">
      <alignment vertical="top" wrapText="1"/>
      <protection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2" xfId="0" applyFont="1" applyBorder="1" applyAlignment="1">
      <alignment vertical="center" wrapText="1"/>
    </xf>
    <xf numFmtId="0" fontId="67" fillId="0" borderId="12" xfId="0" applyFont="1" applyFill="1" applyBorder="1" applyAlignment="1">
      <alignment horizontal="center" vertical="center" wrapText="1"/>
    </xf>
    <xf numFmtId="0" fontId="44" fillId="20" borderId="29" xfId="0" applyFont="1" applyFill="1" applyBorder="1" applyAlignment="1">
      <alignment vertical="center" wrapText="1"/>
    </xf>
    <xf numFmtId="0" fontId="44" fillId="20" borderId="14" xfId="0" applyFont="1" applyFill="1" applyBorder="1" applyAlignment="1">
      <alignment vertical="center" wrapText="1"/>
    </xf>
    <xf numFmtId="180" fontId="67" fillId="20" borderId="12" xfId="0" applyNumberFormat="1" applyFont="1" applyFill="1" applyBorder="1" applyAlignment="1">
      <alignment vertical="center" wrapText="1"/>
    </xf>
    <xf numFmtId="10" fontId="67" fillId="0" borderId="12" xfId="0" applyNumberFormat="1" applyFont="1" applyFill="1" applyBorder="1" applyAlignment="1">
      <alignment horizontal="center" vertical="center"/>
    </xf>
    <xf numFmtId="39" fontId="40" fillId="0" borderId="12" xfId="87" applyNumberFormat="1" applyFont="1" applyFill="1" applyBorder="1" applyAlignment="1">
      <alignment horizontal="right" vertical="center"/>
      <protection/>
    </xf>
    <xf numFmtId="0" fontId="40" fillId="0" borderId="12" xfId="0" applyFont="1" applyFill="1" applyBorder="1" applyAlignment="1">
      <alignment horizontal="center" vertical="center"/>
    </xf>
    <xf numFmtId="4" fontId="44" fillId="0" borderId="12" xfId="0" applyNumberFormat="1" applyFont="1" applyBorder="1" applyAlignment="1">
      <alignment vertical="center"/>
    </xf>
    <xf numFmtId="4" fontId="39" fillId="0" borderId="0" xfId="0" applyNumberFormat="1" applyFont="1" applyBorder="1" applyAlignment="1">
      <alignment horizontal="center"/>
    </xf>
    <xf numFmtId="182" fontId="39" fillId="0" borderId="0" xfId="0" applyNumberFormat="1" applyFont="1" applyBorder="1" applyAlignment="1">
      <alignment/>
    </xf>
    <xf numFmtId="0" fontId="29" fillId="0" borderId="0" xfId="0" applyFont="1" applyBorder="1" applyAlignment="1">
      <alignment vertical="center"/>
    </xf>
    <xf numFmtId="4" fontId="39" fillId="0" borderId="0" xfId="0" applyNumberFormat="1" applyFont="1" applyBorder="1" applyAlignment="1">
      <alignment/>
    </xf>
    <xf numFmtId="0" fontId="29" fillId="0" borderId="0" xfId="0" applyFont="1" applyBorder="1" applyAlignment="1">
      <alignment horizontal="justify" vertical="center"/>
    </xf>
    <xf numFmtId="0" fontId="41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wrapText="1"/>
    </xf>
    <xf numFmtId="0" fontId="40" fillId="0" borderId="0" xfId="0" applyFont="1" applyBorder="1" applyAlignment="1">
      <alignment horizontal="center"/>
    </xf>
    <xf numFmtId="4" fontId="40" fillId="0" borderId="0" xfId="0" applyNumberFormat="1" applyFont="1" applyBorder="1" applyAlignment="1">
      <alignment/>
    </xf>
    <xf numFmtId="182" fontId="40" fillId="0" borderId="0" xfId="0" applyNumberFormat="1" applyFont="1" applyBorder="1" applyAlignment="1">
      <alignment/>
    </xf>
    <xf numFmtId="0" fontId="26" fillId="0" borderId="0" xfId="64" applyFont="1" applyFill="1" applyBorder="1" applyAlignment="1" applyProtection="1">
      <alignment horizontal="center" vertical="top"/>
      <protection/>
    </xf>
    <xf numFmtId="0" fontId="29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10" fontId="67" fillId="20" borderId="12" xfId="0" applyNumberFormat="1" applyFont="1" applyFill="1" applyBorder="1" applyAlignment="1">
      <alignment horizontal="center" vertical="center"/>
    </xf>
    <xf numFmtId="39" fontId="40" fillId="20" borderId="12" xfId="87" applyNumberFormat="1" applyFont="1" applyFill="1" applyBorder="1" applyAlignment="1">
      <alignment horizontal="right" vertical="center"/>
      <protection/>
    </xf>
    <xf numFmtId="0" fontId="65" fillId="20" borderId="27" xfId="0" applyFont="1" applyFill="1" applyBorder="1" applyAlignment="1">
      <alignment horizontal="center" vertical="center" wrapText="1"/>
    </xf>
    <xf numFmtId="0" fontId="65" fillId="20" borderId="27" xfId="0" applyFont="1" applyFill="1" applyBorder="1" applyAlignment="1" applyProtection="1">
      <alignment vertical="center" wrapText="1"/>
      <protection locked="0"/>
    </xf>
    <xf numFmtId="0" fontId="65" fillId="20" borderId="27" xfId="0" applyFont="1" applyFill="1" applyBorder="1" applyAlignment="1">
      <alignment vertical="center" wrapText="1"/>
    </xf>
    <xf numFmtId="0" fontId="66" fillId="0" borderId="27" xfId="0" applyFont="1" applyBorder="1" applyAlignment="1">
      <alignment horizontal="center" vertical="center" wrapText="1"/>
    </xf>
    <xf numFmtId="0" fontId="66" fillId="0" borderId="27" xfId="0" applyFont="1" applyBorder="1" applyAlignment="1">
      <alignment horizontal="justify" vertical="center" wrapText="1"/>
    </xf>
    <xf numFmtId="4" fontId="66" fillId="0" borderId="27" xfId="0" applyNumberFormat="1" applyFont="1" applyBorder="1" applyAlignment="1">
      <alignment horizontal="right" vertical="center" wrapText="1"/>
    </xf>
    <xf numFmtId="0" fontId="66" fillId="0" borderId="27" xfId="0" applyFont="1" applyBorder="1" applyAlignment="1" quotePrefix="1">
      <alignment horizontal="center" vertical="center" wrapText="1"/>
    </xf>
    <xf numFmtId="0" fontId="40" fillId="0" borderId="27" xfId="0" applyFont="1" applyBorder="1" applyAlignment="1" quotePrefix="1">
      <alignment horizontal="center" vertical="center" wrapText="1"/>
    </xf>
    <xf numFmtId="4" fontId="40" fillId="0" borderId="0" xfId="0" applyNumberFormat="1" applyFont="1" applyBorder="1" applyAlignment="1">
      <alignment horizontal="center"/>
    </xf>
    <xf numFmtId="4" fontId="38" fillId="0" borderId="14" xfId="0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/>
    </xf>
    <xf numFmtId="0" fontId="38" fillId="0" borderId="0" xfId="57" applyFont="1" applyBorder="1" applyAlignment="1">
      <alignment vertical="center" wrapText="1"/>
      <protection/>
    </xf>
    <xf numFmtId="200" fontId="38" fillId="0" borderId="0" xfId="57" applyNumberFormat="1" applyFont="1" applyBorder="1" applyAlignment="1">
      <alignment vertical="center" wrapText="1"/>
      <protection/>
    </xf>
    <xf numFmtId="200" fontId="40" fillId="0" borderId="25" xfId="0" applyNumberFormat="1" applyFont="1" applyBorder="1" applyAlignment="1">
      <alignment vertical="center" wrapText="1"/>
    </xf>
    <xf numFmtId="200" fontId="40" fillId="0" borderId="30" xfId="0" applyNumberFormat="1" applyFont="1" applyBorder="1" applyAlignment="1">
      <alignment horizontal="right" vertical="center" wrapText="1"/>
    </xf>
    <xf numFmtId="0" fontId="40" fillId="0" borderId="10" xfId="0" applyFont="1" applyBorder="1" applyAlignment="1">
      <alignment/>
    </xf>
    <xf numFmtId="200" fontId="40" fillId="0" borderId="11" xfId="0" applyNumberFormat="1" applyFont="1" applyBorder="1" applyAlignment="1">
      <alignment vertical="center"/>
    </xf>
    <xf numFmtId="0" fontId="38" fillId="0" borderId="10" xfId="57" applyFont="1" applyBorder="1" applyAlignment="1">
      <alignment vertical="center" wrapText="1"/>
      <protection/>
    </xf>
    <xf numFmtId="200" fontId="41" fillId="0" borderId="11" xfId="57" applyNumberFormat="1" applyFont="1" applyBorder="1" applyAlignment="1">
      <alignment vertical="center"/>
      <protection/>
    </xf>
    <xf numFmtId="0" fontId="68" fillId="0" borderId="0" xfId="57" applyFont="1" applyFill="1" applyBorder="1" applyAlignment="1">
      <alignment horizontal="center" vertical="center" wrapText="1"/>
      <protection/>
    </xf>
    <xf numFmtId="173" fontId="36" fillId="0" borderId="0" xfId="87" applyNumberFormat="1" applyFont="1" applyFill="1" applyBorder="1" applyAlignment="1">
      <alignment horizontal="center"/>
      <protection/>
    </xf>
    <xf numFmtId="10" fontId="0" fillId="0" borderId="0" xfId="66" applyNumberFormat="1" applyFill="1" applyBorder="1" applyAlignment="1">
      <alignment horizontal="center" vertical="center" wrapText="1"/>
    </xf>
    <xf numFmtId="10" fontId="0" fillId="0" borderId="0" xfId="66" applyNumberFormat="1" applyFill="1" applyBorder="1" applyAlignment="1">
      <alignment/>
    </xf>
    <xf numFmtId="10" fontId="18" fillId="0" borderId="0" xfId="66" applyNumberFormat="1" applyFont="1" applyFill="1" applyBorder="1" applyAlignment="1">
      <alignment/>
    </xf>
    <xf numFmtId="10" fontId="0" fillId="0" borderId="0" xfId="66" applyNumberFormat="1" applyFill="1" applyBorder="1" applyAlignment="1">
      <alignment/>
    </xf>
    <xf numFmtId="10" fontId="0" fillId="0" borderId="0" xfId="66" applyNumberFormat="1" applyFont="1" applyFill="1" applyBorder="1" applyAlignment="1">
      <alignment/>
    </xf>
    <xf numFmtId="10" fontId="18" fillId="0" borderId="0" xfId="66" applyNumberFormat="1" applyFont="1" applyFill="1" applyBorder="1" applyAlignment="1">
      <alignment/>
    </xf>
    <xf numFmtId="10" fontId="18" fillId="0" borderId="0" xfId="66" applyNumberFormat="1" applyFont="1" applyFill="1" applyBorder="1" applyAlignment="1">
      <alignment horizontal="center"/>
    </xf>
    <xf numFmtId="0" fontId="39" fillId="0" borderId="0" xfId="57" applyFont="1" applyBorder="1">
      <alignment/>
      <protection/>
    </xf>
    <xf numFmtId="10" fontId="39" fillId="0" borderId="0" xfId="66" applyNumberFormat="1" applyFont="1" applyBorder="1" applyAlignment="1">
      <alignment/>
    </xf>
    <xf numFmtId="173" fontId="47" fillId="0" borderId="12" xfId="87" applyNumberFormat="1" applyFont="1" applyFill="1" applyBorder="1" applyAlignment="1">
      <alignment horizontal="center" vertical="center"/>
      <protection/>
    </xf>
    <xf numFmtId="10" fontId="39" fillId="0" borderId="12" xfId="66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wrapText="1"/>
    </xf>
    <xf numFmtId="10" fontId="39" fillId="0" borderId="12" xfId="66" applyNumberFormat="1" applyFont="1" applyFill="1" applyBorder="1" applyAlignment="1">
      <alignment/>
    </xf>
    <xf numFmtId="0" fontId="47" fillId="0" borderId="12" xfId="0" applyFont="1" applyFill="1" applyBorder="1" applyAlignment="1">
      <alignment/>
    </xf>
    <xf numFmtId="10" fontId="26" fillId="0" borderId="12" xfId="66" applyNumberFormat="1" applyFont="1" applyFill="1" applyBorder="1" applyAlignment="1">
      <alignment/>
    </xf>
    <xf numFmtId="0" fontId="48" fillId="0" borderId="12" xfId="0" applyFont="1" applyFill="1" applyBorder="1" applyAlignment="1">
      <alignment horizontal="left" vertical="center" wrapText="1"/>
    </xf>
    <xf numFmtId="10" fontId="39" fillId="0" borderId="12" xfId="66" applyNumberFormat="1" applyFont="1" applyFill="1" applyBorder="1" applyAlignment="1">
      <alignment/>
    </xf>
    <xf numFmtId="10" fontId="26" fillId="0" borderId="12" xfId="66" applyNumberFormat="1" applyFont="1" applyFill="1" applyBorder="1" applyAlignment="1">
      <alignment/>
    </xf>
    <xf numFmtId="0" fontId="47" fillId="0" borderId="12" xfId="0" applyFont="1" applyFill="1" applyBorder="1" applyAlignment="1">
      <alignment wrapText="1"/>
    </xf>
    <xf numFmtId="0" fontId="47" fillId="0" borderId="12" xfId="0" applyFont="1" applyFill="1" applyBorder="1" applyAlignment="1">
      <alignment horizontal="center" wrapText="1"/>
    </xf>
    <xf numFmtId="10" fontId="26" fillId="0" borderId="12" xfId="66" applyNumberFormat="1" applyFont="1" applyFill="1" applyBorder="1" applyAlignment="1">
      <alignment horizontal="right"/>
    </xf>
    <xf numFmtId="0" fontId="39" fillId="0" borderId="0" xfId="57" applyFont="1" applyFill="1" applyBorder="1" applyAlignment="1">
      <alignment horizontal="left" vertical="center" indent="1"/>
      <protection/>
    </xf>
    <xf numFmtId="10" fontId="39" fillId="0" borderId="0" xfId="66" applyNumberFormat="1" applyFont="1" applyBorder="1" applyAlignment="1">
      <alignment horizontal="center" vertical="center"/>
    </xf>
    <xf numFmtId="0" fontId="49" fillId="0" borderId="0" xfId="57" applyFont="1" applyBorder="1">
      <alignment/>
      <protection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vertical="center" wrapText="1"/>
    </xf>
    <xf numFmtId="0" fontId="39" fillId="0" borderId="10" xfId="0" applyFont="1" applyBorder="1" applyAlignment="1">
      <alignment horizontal="center"/>
    </xf>
    <xf numFmtId="4" fontId="40" fillId="0" borderId="11" xfId="0" applyNumberFormat="1" applyFont="1" applyBorder="1" applyAlignment="1">
      <alignment horizontal="center" wrapText="1"/>
    </xf>
    <xf numFmtId="0" fontId="40" fillId="0" borderId="12" xfId="0" applyFont="1" applyBorder="1" applyAlignment="1">
      <alignment/>
    </xf>
    <xf numFmtId="191" fontId="38" fillId="0" borderId="12" xfId="0" applyNumberFormat="1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/>
    </xf>
    <xf numFmtId="0" fontId="38" fillId="0" borderId="12" xfId="0" applyFont="1" applyBorder="1" applyAlignment="1" quotePrefix="1">
      <alignment horizontal="center" vertical="center"/>
    </xf>
    <xf numFmtId="9" fontId="40" fillId="0" borderId="12" xfId="0" applyNumberFormat="1" applyFont="1" applyBorder="1" applyAlignment="1">
      <alignment horizontal="center" vertical="center"/>
    </xf>
    <xf numFmtId="44" fontId="40" fillId="0" borderId="12" xfId="0" applyNumberFormat="1" applyFont="1" applyBorder="1" applyAlignment="1">
      <alignment horizontal="center" vertical="center"/>
    </xf>
    <xf numFmtId="4" fontId="38" fillId="0" borderId="12" xfId="0" applyNumberFormat="1" applyFont="1" applyBorder="1" applyAlignment="1">
      <alignment horizontal="right" vertical="center"/>
    </xf>
    <xf numFmtId="4" fontId="40" fillId="0" borderId="14" xfId="0" applyNumberFormat="1" applyFont="1" applyBorder="1" applyAlignment="1">
      <alignment horizontal="center" vertical="center"/>
    </xf>
    <xf numFmtId="4" fontId="40" fillId="0" borderId="12" xfId="0" applyNumberFormat="1" applyFont="1" applyBorder="1" applyAlignment="1">
      <alignment horizontal="center" vertical="center"/>
    </xf>
    <xf numFmtId="4" fontId="38" fillId="0" borderId="12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10" fontId="40" fillId="0" borderId="12" xfId="66" applyNumberFormat="1" applyFont="1" applyBorder="1" applyAlignment="1">
      <alignment horizontal="center" vertical="center"/>
    </xf>
    <xf numFmtId="10" fontId="40" fillId="0" borderId="12" xfId="0" applyNumberFormat="1" applyFont="1" applyBorder="1" applyAlignment="1">
      <alignment horizontal="center" vertical="center"/>
    </xf>
    <xf numFmtId="10" fontId="38" fillId="0" borderId="12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left" wrapText="1"/>
    </xf>
    <xf numFmtId="191" fontId="40" fillId="0" borderId="0" xfId="0" applyNumberFormat="1" applyFont="1" applyBorder="1" applyAlignment="1">
      <alignment horizontal="center"/>
    </xf>
    <xf numFmtId="4" fontId="40" fillId="0" borderId="0" xfId="0" applyNumberFormat="1" applyFont="1" applyBorder="1" applyAlignment="1">
      <alignment horizontal="left" wrapText="1"/>
    </xf>
    <xf numFmtId="206" fontId="38" fillId="0" borderId="12" xfId="0" applyNumberFormat="1" applyFont="1" applyBorder="1" applyAlignment="1">
      <alignment horizontal="center" vertical="center"/>
    </xf>
    <xf numFmtId="9" fontId="40" fillId="0" borderId="12" xfId="66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26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 locked="0"/>
    </xf>
    <xf numFmtId="0" fontId="26" fillId="0" borderId="11" xfId="0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26" fillId="0" borderId="26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right" vertical="center"/>
    </xf>
    <xf numFmtId="0" fontId="44" fillId="0" borderId="29" xfId="0" applyFont="1" applyBorder="1" applyAlignment="1">
      <alignment horizontal="right" vertical="center"/>
    </xf>
    <xf numFmtId="0" fontId="44" fillId="0" borderId="14" xfId="0" applyFont="1" applyBorder="1" applyAlignment="1">
      <alignment horizontal="right" vertical="center"/>
    </xf>
    <xf numFmtId="0" fontId="29" fillId="0" borderId="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31" xfId="0" applyFont="1" applyFill="1" applyBorder="1" applyAlignment="1" applyProtection="1">
      <alignment horizontal="left" vertical="center" wrapText="1"/>
      <protection locked="0"/>
    </xf>
    <xf numFmtId="0" fontId="26" fillId="0" borderId="32" xfId="0" applyFont="1" applyFill="1" applyBorder="1" applyAlignment="1" applyProtection="1">
      <alignment horizontal="left" vertical="center" wrapText="1"/>
      <protection locked="0"/>
    </xf>
    <xf numFmtId="0" fontId="26" fillId="0" borderId="33" xfId="0" applyFont="1" applyFill="1" applyBorder="1" applyAlignment="1" applyProtection="1">
      <alignment horizontal="left" vertical="center" wrapText="1"/>
      <protection locked="0"/>
    </xf>
    <xf numFmtId="180" fontId="0" fillId="0" borderId="0" xfId="0" applyNumberFormat="1" applyBorder="1" applyAlignment="1">
      <alignment horizontal="center" vertical="center"/>
    </xf>
    <xf numFmtId="10" fontId="0" fillId="0" borderId="0" xfId="66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0" xfId="0" applyFont="1" applyFill="1" applyBorder="1" applyAlignment="1">
      <alignment horizontal="right" wrapText="1"/>
    </xf>
    <xf numFmtId="0" fontId="35" fillId="0" borderId="0" xfId="0" applyFont="1" applyBorder="1" applyAlignment="1">
      <alignment horizontal="center" vertical="center"/>
    </xf>
    <xf numFmtId="9" fontId="0" fillId="0" borderId="0" xfId="66" applyBorder="1" applyAlignment="1">
      <alignment horizontal="center" vertical="center"/>
    </xf>
    <xf numFmtId="0" fontId="43" fillId="0" borderId="34" xfId="63" applyFont="1" applyFill="1" applyBorder="1" applyAlignment="1">
      <alignment horizontal="center"/>
      <protection/>
    </xf>
    <xf numFmtId="0" fontId="43" fillId="0" borderId="18" xfId="63" applyFont="1" applyFill="1" applyBorder="1" applyAlignment="1">
      <alignment horizontal="center"/>
      <protection/>
    </xf>
    <xf numFmtId="0" fontId="32" fillId="0" borderId="35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61" fillId="20" borderId="12" xfId="0" applyFont="1" applyFill="1" applyBorder="1" applyAlignment="1">
      <alignment horizontal="left" vertical="center" wrapText="1"/>
    </xf>
    <xf numFmtId="0" fontId="30" fillId="20" borderId="12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32" fillId="20" borderId="16" xfId="0" applyFont="1" applyFill="1" applyBorder="1" applyAlignment="1">
      <alignment horizontal="left" vertical="center" wrapText="1"/>
    </xf>
    <xf numFmtId="0" fontId="61" fillId="20" borderId="12" xfId="55" applyFont="1" applyFill="1" applyBorder="1" applyAlignment="1">
      <alignment horizontal="left" vertical="center" wrapText="1"/>
      <protection/>
    </xf>
    <xf numFmtId="0" fontId="38" fillId="0" borderId="12" xfId="0" applyFont="1" applyBorder="1" applyAlignment="1">
      <alignment horizontal="center" vertical="center"/>
    </xf>
    <xf numFmtId="0" fontId="38" fillId="0" borderId="39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39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4" fontId="38" fillId="0" borderId="39" xfId="0" applyNumberFormat="1" applyFont="1" applyBorder="1" applyAlignment="1">
      <alignment horizontal="center" vertical="center" wrapText="1"/>
    </xf>
    <xf numFmtId="4" fontId="38" fillId="0" borderId="16" xfId="0" applyNumberFormat="1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31" xfId="0" applyFont="1" applyBorder="1" applyAlignment="1">
      <alignment horizontal="center" vertical="center" wrapText="1"/>
    </xf>
    <xf numFmtId="0" fontId="38" fillId="0" borderId="13" xfId="0" applyFont="1" applyFill="1" applyBorder="1" applyAlignment="1" applyProtection="1">
      <alignment horizontal="left" vertical="center" wrapText="1"/>
      <protection locked="0"/>
    </xf>
    <xf numFmtId="0" fontId="38" fillId="0" borderId="29" xfId="0" applyFont="1" applyFill="1" applyBorder="1" applyAlignment="1" applyProtection="1">
      <alignment horizontal="left" vertical="center" wrapText="1"/>
      <protection locked="0"/>
    </xf>
    <xf numFmtId="0" fontId="38" fillId="0" borderId="14" xfId="0" applyFont="1" applyFill="1" applyBorder="1" applyAlignment="1" applyProtection="1">
      <alignment horizontal="left" vertical="center" wrapText="1"/>
      <protection locked="0"/>
    </xf>
    <xf numFmtId="0" fontId="38" fillId="0" borderId="13" xfId="0" applyFont="1" applyFill="1" applyBorder="1" applyAlignment="1" applyProtection="1">
      <alignment horizontal="center" vertical="center" wrapText="1"/>
      <protection locked="0"/>
    </xf>
    <xf numFmtId="0" fontId="38" fillId="0" borderId="29" xfId="0" applyFont="1" applyFill="1" applyBorder="1" applyAlignment="1" applyProtection="1">
      <alignment horizontal="center" vertical="center" wrapText="1"/>
      <protection locked="0"/>
    </xf>
    <xf numFmtId="0" fontId="38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3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10" fontId="40" fillId="0" borderId="39" xfId="0" applyNumberFormat="1" applyFont="1" applyBorder="1" applyAlignment="1">
      <alignment horizontal="center" vertical="center"/>
    </xf>
    <xf numFmtId="10" fontId="40" fillId="0" borderId="16" xfId="0" applyNumberFormat="1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29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206" fontId="41" fillId="0" borderId="12" xfId="87" applyNumberFormat="1" applyFont="1" applyBorder="1" applyAlignment="1">
      <alignment horizontal="center"/>
      <protection/>
    </xf>
    <xf numFmtId="0" fontId="25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2" xfId="0" applyFont="1" applyFill="1" applyBorder="1" applyAlignment="1" applyProtection="1">
      <alignment horizontal="left" vertical="center" wrapText="1"/>
      <protection locked="0"/>
    </xf>
    <xf numFmtId="0" fontId="38" fillId="0" borderId="12" xfId="64" applyFont="1" applyFill="1" applyBorder="1" applyAlignment="1" applyProtection="1">
      <alignment horizontal="left" vertical="top"/>
      <protection/>
    </xf>
    <xf numFmtId="0" fontId="38" fillId="0" borderId="26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0" fontId="40" fillId="19" borderId="39" xfId="0" applyFont="1" applyFill="1" applyBorder="1" applyAlignment="1">
      <alignment horizontal="center" vertical="center" wrapText="1"/>
    </xf>
    <xf numFmtId="0" fontId="40" fillId="19" borderId="16" xfId="0" applyFont="1" applyFill="1" applyBorder="1" applyAlignment="1">
      <alignment horizontal="center" vertical="center" wrapText="1"/>
    </xf>
    <xf numFmtId="0" fontId="40" fillId="19" borderId="26" xfId="0" applyFont="1" applyFill="1" applyBorder="1" applyAlignment="1">
      <alignment horizontal="left" vertical="center" wrapText="1"/>
    </xf>
    <xf numFmtId="0" fontId="40" fillId="19" borderId="31" xfId="0" applyFont="1" applyFill="1" applyBorder="1" applyAlignment="1">
      <alignment horizontal="left" vertical="center" wrapText="1"/>
    </xf>
    <xf numFmtId="0" fontId="40" fillId="0" borderId="39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65" fillId="0" borderId="27" xfId="0" applyFont="1" applyBorder="1" applyAlignment="1">
      <alignment horizontal="right" vertical="top" wrapText="1"/>
    </xf>
    <xf numFmtId="0" fontId="65" fillId="0" borderId="27" xfId="0" applyFont="1" applyBorder="1" applyAlignment="1" applyProtection="1">
      <alignment horizontal="right" vertical="top" wrapText="1"/>
      <protection locked="0"/>
    </xf>
    <xf numFmtId="0" fontId="65" fillId="0" borderId="27" xfId="0" applyFont="1" applyBorder="1" applyAlignment="1">
      <alignment horizontal="right" vertical="center" wrapText="1"/>
    </xf>
    <xf numFmtId="0" fontId="65" fillId="0" borderId="27" xfId="0" applyFont="1" applyBorder="1" applyAlignment="1" applyProtection="1">
      <alignment horizontal="right" vertical="center" wrapText="1"/>
      <protection locked="0"/>
    </xf>
    <xf numFmtId="0" fontId="65" fillId="0" borderId="28" xfId="0" applyFont="1" applyBorder="1" applyAlignment="1">
      <alignment horizontal="right" vertical="center" wrapText="1"/>
    </xf>
    <xf numFmtId="0" fontId="65" fillId="0" borderId="28" xfId="0" applyFont="1" applyBorder="1" applyAlignment="1" applyProtection="1">
      <alignment horizontal="right" vertical="center" wrapText="1"/>
      <protection locked="0"/>
    </xf>
    <xf numFmtId="0" fontId="66" fillId="0" borderId="0" xfId="0" applyFont="1" applyAlignment="1">
      <alignment horizontal="left" vertical="top" wrapText="1"/>
    </xf>
    <xf numFmtId="0" fontId="66" fillId="0" borderId="0" xfId="0" applyFont="1" applyAlignment="1" applyProtection="1">
      <alignment horizontal="left" vertical="top" wrapText="1"/>
      <protection locked="0"/>
    </xf>
    <xf numFmtId="0" fontId="38" fillId="0" borderId="27" xfId="0" applyFont="1" applyBorder="1" applyAlignment="1">
      <alignment horizontal="left" vertical="center" wrapText="1"/>
    </xf>
    <xf numFmtId="0" fontId="65" fillId="0" borderId="27" xfId="0" applyFont="1" applyBorder="1" applyAlignment="1" applyProtection="1">
      <alignment horizontal="left" vertical="center" wrapText="1"/>
      <protection locked="0"/>
    </xf>
    <xf numFmtId="0" fontId="65" fillId="21" borderId="27" xfId="0" applyFont="1" applyFill="1" applyBorder="1" applyAlignment="1">
      <alignment horizontal="left" vertical="center" wrapText="1"/>
    </xf>
    <xf numFmtId="0" fontId="65" fillId="21" borderId="27" xfId="0" applyFont="1" applyFill="1" applyBorder="1" applyAlignment="1" applyProtection="1">
      <alignment horizontal="left" vertical="center" wrapText="1"/>
      <protection locked="0"/>
    </xf>
    <xf numFmtId="0" fontId="65" fillId="0" borderId="27" xfId="0" applyFont="1" applyBorder="1" applyAlignment="1">
      <alignment horizontal="left" vertical="center" wrapText="1"/>
    </xf>
    <xf numFmtId="0" fontId="38" fillId="0" borderId="10" xfId="0" applyFont="1" applyFill="1" applyBorder="1" applyAlignment="1" applyProtection="1">
      <alignment horizontal="left" vertical="center" wrapText="1"/>
      <protection locked="0"/>
    </xf>
    <xf numFmtId="0" fontId="38" fillId="0" borderId="0" xfId="0" applyFont="1" applyFill="1" applyBorder="1" applyAlignment="1" applyProtection="1">
      <alignment horizontal="left" vertical="center" wrapText="1"/>
      <protection locked="0"/>
    </xf>
    <xf numFmtId="0" fontId="38" fillId="0" borderId="11" xfId="0" applyFont="1" applyFill="1" applyBorder="1" applyAlignment="1" applyProtection="1">
      <alignment horizontal="left" vertical="center" wrapText="1"/>
      <protection locked="0"/>
    </xf>
    <xf numFmtId="0" fontId="38" fillId="0" borderId="10" xfId="64" applyFont="1" applyFill="1" applyBorder="1" applyAlignment="1" applyProtection="1">
      <alignment horizontal="left" vertical="top"/>
      <protection/>
    </xf>
    <xf numFmtId="0" fontId="38" fillId="0" borderId="0" xfId="64" applyFont="1" applyFill="1" applyBorder="1" applyAlignment="1" applyProtection="1">
      <alignment horizontal="left" vertical="top"/>
      <protection/>
    </xf>
    <xf numFmtId="0" fontId="38" fillId="0" borderId="11" xfId="64" applyFont="1" applyFill="1" applyBorder="1" applyAlignment="1" applyProtection="1">
      <alignment horizontal="left" vertical="top"/>
      <protection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26" fillId="0" borderId="26" xfId="57" applyFont="1" applyBorder="1" applyAlignment="1">
      <alignment horizontal="center" wrapText="1"/>
      <protection/>
    </xf>
    <xf numFmtId="0" fontId="26" fillId="0" borderId="25" xfId="57" applyFont="1" applyBorder="1" applyAlignment="1">
      <alignment horizontal="center" wrapText="1"/>
      <protection/>
    </xf>
    <xf numFmtId="0" fontId="26" fillId="0" borderId="30" xfId="57" applyFont="1" applyBorder="1" applyAlignment="1">
      <alignment horizontal="center" wrapText="1"/>
      <protection/>
    </xf>
    <xf numFmtId="0" fontId="26" fillId="0" borderId="13" xfId="57" applyFont="1" applyBorder="1" applyAlignment="1">
      <alignment horizontal="center" vertical="center"/>
      <protection/>
    </xf>
    <xf numFmtId="0" fontId="26" fillId="0" borderId="14" xfId="57" applyFont="1" applyBorder="1" applyAlignment="1">
      <alignment horizontal="center" vertical="center"/>
      <protection/>
    </xf>
    <xf numFmtId="0" fontId="18" fillId="0" borderId="13" xfId="57" applyFont="1" applyBorder="1" applyAlignment="1">
      <alignment horizontal="center" vertical="center"/>
      <protection/>
    </xf>
    <xf numFmtId="0" fontId="18" fillId="0" borderId="29" xfId="57" applyFont="1" applyBorder="1" applyAlignment="1">
      <alignment horizontal="center" vertical="center"/>
      <protection/>
    </xf>
    <xf numFmtId="0" fontId="18" fillId="0" borderId="14" xfId="57" applyFont="1" applyBorder="1" applyAlignment="1">
      <alignment horizontal="center" vertical="center"/>
      <protection/>
    </xf>
    <xf numFmtId="0" fontId="27" fillId="0" borderId="31" xfId="57" applyFont="1" applyBorder="1" applyAlignment="1">
      <alignment horizontal="center"/>
      <protection/>
    </xf>
    <xf numFmtId="0" fontId="27" fillId="0" borderId="33" xfId="57" applyFont="1" applyBorder="1" applyAlignment="1">
      <alignment horizontal="center"/>
      <protection/>
    </xf>
    <xf numFmtId="0" fontId="68" fillId="0" borderId="13" xfId="57" applyFont="1" applyFill="1" applyBorder="1" applyAlignment="1">
      <alignment horizontal="center" vertical="center" wrapText="1"/>
      <protection/>
    </xf>
    <xf numFmtId="0" fontId="68" fillId="0" borderId="29" xfId="57" applyFont="1" applyFill="1" applyBorder="1" applyAlignment="1">
      <alignment horizontal="center" vertical="center" wrapText="1"/>
      <protection/>
    </xf>
    <xf numFmtId="0" fontId="68" fillId="0" borderId="14" xfId="57" applyFont="1" applyFill="1" applyBorder="1" applyAlignment="1">
      <alignment horizontal="center" vertical="center" wrapText="1"/>
      <protection/>
    </xf>
    <xf numFmtId="0" fontId="26" fillId="0" borderId="0" xfId="57" applyFont="1" applyBorder="1" applyAlignment="1">
      <alignment horizontal="left" vertical="center" wrapText="1"/>
      <protection/>
    </xf>
    <xf numFmtId="0" fontId="26" fillId="0" borderId="0" xfId="57" applyFont="1" applyBorder="1" applyAlignment="1">
      <alignment horizontal="left" vertical="center"/>
      <protection/>
    </xf>
    <xf numFmtId="0" fontId="26" fillId="0" borderId="0" xfId="57" applyFont="1" applyBorder="1" applyAlignment="1">
      <alignment horizontal="center" vertical="center"/>
      <protection/>
    </xf>
    <xf numFmtId="0" fontId="18" fillId="0" borderId="0" xfId="57" applyFont="1" applyBorder="1" applyAlignment="1">
      <alignment horizontal="center" vertical="center"/>
      <protection/>
    </xf>
    <xf numFmtId="0" fontId="27" fillId="0" borderId="0" xfId="57" applyFont="1" applyBorder="1" applyAlignment="1">
      <alignment horizontal="center"/>
      <protection/>
    </xf>
    <xf numFmtId="173" fontId="47" fillId="0" borderId="12" xfId="87" applyNumberFormat="1" applyFont="1" applyFill="1" applyBorder="1" applyAlignment="1">
      <alignment horizontal="center"/>
      <protection/>
    </xf>
  </cellXfs>
  <cellStyles count="8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Excel Built-in Normal 1" xfId="45"/>
    <cellStyle name="Hyperlink" xfId="46"/>
    <cellStyle name="Followed Hyperlink" xfId="47"/>
    <cellStyle name="Incorreto" xfId="48"/>
    <cellStyle name="Currency" xfId="49"/>
    <cellStyle name="Currency [0]" xfId="50"/>
    <cellStyle name="Moeda 2" xfId="51"/>
    <cellStyle name="Moeda 3" xfId="52"/>
    <cellStyle name="Moeda 6" xfId="53"/>
    <cellStyle name="Neutra" xfId="54"/>
    <cellStyle name="Normal 2" xfId="55"/>
    <cellStyle name="Normal 2 2" xfId="56"/>
    <cellStyle name="Normal 2 3" xfId="57"/>
    <cellStyle name="Normal 3" xfId="58"/>
    <cellStyle name="Normal 37 3 2" xfId="59"/>
    <cellStyle name="Normal 4" xfId="60"/>
    <cellStyle name="Normal 40" xfId="61"/>
    <cellStyle name="Normal 5" xfId="62"/>
    <cellStyle name="Normal 6" xfId="63"/>
    <cellStyle name="Normal_FICHA DE VERIFICAÇÃO PRELIMINAR - Plano R" xfId="64"/>
    <cellStyle name="Nota" xfId="65"/>
    <cellStyle name="Percent" xfId="66"/>
    <cellStyle name="Porcentagem 2" xfId="67"/>
    <cellStyle name="Porcentagem 3" xfId="68"/>
    <cellStyle name="Porcentagem 4" xfId="69"/>
    <cellStyle name="Porcentagem 5" xfId="70"/>
    <cellStyle name="Saída" xfId="71"/>
    <cellStyle name="Comma [0]" xfId="72"/>
    <cellStyle name="Separador de milhares 10 2" xfId="73"/>
    <cellStyle name="Separador de milhares 10 2 2" xfId="74"/>
    <cellStyle name="Separador de milhares 2 2" xfId="75"/>
    <cellStyle name="Separador de milhares 2 6 2" xfId="76"/>
    <cellStyle name="Separador de milhares 2 6 2 2" xfId="77"/>
    <cellStyle name="Texto de Aviso" xfId="78"/>
    <cellStyle name="Texto Explicativo" xfId="79"/>
    <cellStyle name="Título" xfId="80"/>
    <cellStyle name="Título 1" xfId="81"/>
    <cellStyle name="Título 1 1" xfId="82"/>
    <cellStyle name="Título 2" xfId="83"/>
    <cellStyle name="Título 3" xfId="84"/>
    <cellStyle name="Título 4" xfId="85"/>
    <cellStyle name="Total" xfId="86"/>
    <cellStyle name="Comma" xfId="87"/>
    <cellStyle name="Vírgula 2" xfId="88"/>
    <cellStyle name="Vírgula 3" xfId="89"/>
    <cellStyle name="Vírgula 3 2" xfId="90"/>
    <cellStyle name="Vírgula 4" xfId="91"/>
    <cellStyle name="Vírgula 4 2" xfId="92"/>
    <cellStyle name="Vírgula 5" xfId="93"/>
    <cellStyle name="Vírgula 6" xfId="94"/>
  </cellStyles>
  <dxfs count="14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2a0ec0588bf6a6ad/%5eNW%5e0T/%5eNCONTRATOS%20WT/LICITA&#199;&#213;ES/EDITAL_003-2017-CP_CONCLUSAO_DA_PRACA_CEU\PROPOS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CRONOGRAMA"/>
      <sheetName val="COMP. UNITÁRIA"/>
      <sheetName val="COMP. BDI"/>
      <sheetName val="COMP. BDI MAT. EQUIP."/>
      <sheetName val="ENC. SOCIAIS"/>
      <sheetName val="composição 032017"/>
      <sheetName val="insumos 032017"/>
      <sheetName val="plan. comp.unitaria"/>
      <sheetName val="sedop"/>
      <sheetName val="MAIO"/>
      <sheetName val="CRONOGRAMA MAIO"/>
      <sheetName val="MAIO (2)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tabSelected="1" view="pageBreakPreview" zoomScale="70" zoomScaleNormal="115" zoomScaleSheetLayoutView="70" zoomScalePageLayoutView="85" workbookViewId="0" topLeftCell="A40">
      <selection activeCell="A7" sqref="A7:J7"/>
    </sheetView>
  </sheetViews>
  <sheetFormatPr defaultColWidth="14.7109375" defaultRowHeight="12.75"/>
  <cols>
    <col min="1" max="1" width="7.8515625" style="23" customWidth="1"/>
    <col min="2" max="2" width="9.140625" style="23" customWidth="1"/>
    <col min="3" max="3" width="13.57421875" style="23" customWidth="1"/>
    <col min="4" max="4" width="53.28125" style="88" customWidth="1"/>
    <col min="5" max="5" width="10.7109375" style="26" customWidth="1"/>
    <col min="6" max="6" width="14.7109375" style="43" customWidth="1"/>
    <col min="7" max="9" width="14.7109375" style="25" customWidth="1"/>
    <col min="10" max="10" width="16.00390625" style="24" customWidth="1"/>
  </cols>
  <sheetData>
    <row r="1" spans="1:10" ht="12.75" customHeight="1">
      <c r="A1" s="302" t="s">
        <v>242</v>
      </c>
      <c r="B1" s="303"/>
      <c r="C1" s="303"/>
      <c r="D1" s="303"/>
      <c r="E1" s="303"/>
      <c r="F1" s="303"/>
      <c r="G1" s="303"/>
      <c r="H1" s="303"/>
      <c r="I1" s="303"/>
      <c r="J1" s="304"/>
    </row>
    <row r="2" spans="1:10" ht="12.75" customHeight="1">
      <c r="A2" s="271"/>
      <c r="B2" s="189"/>
      <c r="C2" s="189"/>
      <c r="D2" s="189"/>
      <c r="E2" s="189"/>
      <c r="F2" s="189"/>
      <c r="G2" s="189"/>
      <c r="H2" s="189"/>
      <c r="I2" s="189"/>
      <c r="J2" s="272"/>
    </row>
    <row r="3" spans="1:10" ht="12.75" customHeight="1">
      <c r="A3" s="271"/>
      <c r="B3" s="189"/>
      <c r="C3" s="189"/>
      <c r="D3" s="189"/>
      <c r="E3" s="189"/>
      <c r="F3" s="189"/>
      <c r="G3" s="189"/>
      <c r="H3" s="189"/>
      <c r="I3" s="189"/>
      <c r="J3" s="272"/>
    </row>
    <row r="4" spans="1:10" ht="15.75">
      <c r="A4" s="273"/>
      <c r="B4" s="190"/>
      <c r="C4" s="190"/>
      <c r="D4" s="191"/>
      <c r="E4" s="192"/>
      <c r="F4" s="193"/>
      <c r="G4" s="194"/>
      <c r="H4" s="194"/>
      <c r="I4" s="195"/>
      <c r="J4" s="274"/>
    </row>
    <row r="5" spans="1:10" ht="17.25" customHeight="1">
      <c r="A5" s="309" t="s">
        <v>538</v>
      </c>
      <c r="B5" s="310"/>
      <c r="C5" s="310"/>
      <c r="D5" s="310"/>
      <c r="E5" s="310"/>
      <c r="F5" s="310"/>
      <c r="G5" s="310"/>
      <c r="H5" s="310"/>
      <c r="I5" s="310"/>
      <c r="J5" s="311"/>
    </row>
    <row r="6" spans="1:10" ht="15.75">
      <c r="A6" s="273"/>
      <c r="B6" s="190"/>
      <c r="C6" s="190"/>
      <c r="D6" s="191"/>
      <c r="E6" s="192"/>
      <c r="F6" s="193"/>
      <c r="G6" s="194"/>
      <c r="H6" s="194"/>
      <c r="I6" s="195"/>
      <c r="J6" s="274"/>
    </row>
    <row r="7" spans="1:10" ht="36" customHeight="1">
      <c r="A7" s="297" t="s">
        <v>640</v>
      </c>
      <c r="B7" s="298"/>
      <c r="C7" s="298"/>
      <c r="D7" s="298"/>
      <c r="E7" s="298"/>
      <c r="F7" s="298"/>
      <c r="G7" s="298"/>
      <c r="H7" s="298"/>
      <c r="I7" s="298"/>
      <c r="J7" s="299"/>
    </row>
    <row r="8" spans="1:10" ht="36" customHeight="1">
      <c r="A8" s="297" t="s">
        <v>641</v>
      </c>
      <c r="B8" s="298"/>
      <c r="C8" s="298"/>
      <c r="D8" s="298"/>
      <c r="E8" s="298"/>
      <c r="F8" s="298"/>
      <c r="G8" s="298"/>
      <c r="H8" s="298"/>
      <c r="I8" s="298"/>
      <c r="J8" s="299"/>
    </row>
    <row r="9" spans="1:10" ht="15" customHeight="1">
      <c r="A9" s="312" t="s">
        <v>246</v>
      </c>
      <c r="B9" s="313"/>
      <c r="C9" s="313"/>
      <c r="D9" s="313"/>
      <c r="E9" s="313"/>
      <c r="F9" s="313"/>
      <c r="G9" s="313"/>
      <c r="H9" s="313"/>
      <c r="I9" s="313"/>
      <c r="J9" s="314"/>
    </row>
    <row r="10" spans="1:10" ht="15.75">
      <c r="A10" s="218"/>
      <c r="B10" s="44"/>
      <c r="C10" s="44"/>
      <c r="D10" s="196"/>
      <c r="E10" s="45"/>
      <c r="F10" s="58"/>
      <c r="G10" s="45"/>
      <c r="H10" s="45"/>
      <c r="I10" s="45"/>
      <c r="J10" s="70"/>
    </row>
    <row r="11" spans="1:10" ht="47.25">
      <c r="A11" s="197" t="s">
        <v>0</v>
      </c>
      <c r="B11" s="197" t="s">
        <v>545</v>
      </c>
      <c r="C11" s="197" t="s">
        <v>546</v>
      </c>
      <c r="D11" s="197" t="s">
        <v>132</v>
      </c>
      <c r="E11" s="198" t="s">
        <v>176</v>
      </c>
      <c r="F11" s="197" t="s">
        <v>3</v>
      </c>
      <c r="G11" s="199" t="s">
        <v>241</v>
      </c>
      <c r="H11" s="200" t="s">
        <v>244</v>
      </c>
      <c r="I11" s="199" t="s">
        <v>243</v>
      </c>
      <c r="J11" s="200" t="s">
        <v>245</v>
      </c>
    </row>
    <row r="12" spans="1:10" ht="15.75">
      <c r="A12" s="223" t="s">
        <v>547</v>
      </c>
      <c r="B12" s="224"/>
      <c r="C12" s="225"/>
      <c r="D12" s="225" t="s">
        <v>548</v>
      </c>
      <c r="E12" s="224"/>
      <c r="F12" s="224"/>
      <c r="G12" s="224"/>
      <c r="H12" s="201"/>
      <c r="I12" s="202"/>
      <c r="J12" s="203">
        <f>SUM(J13)</f>
        <v>5884.32</v>
      </c>
    </row>
    <row r="13" spans="1:10" ht="31.5">
      <c r="A13" s="226" t="s">
        <v>549</v>
      </c>
      <c r="B13" s="226" t="s">
        <v>294</v>
      </c>
      <c r="C13" s="226" t="s">
        <v>550</v>
      </c>
      <c r="D13" s="227" t="s">
        <v>551</v>
      </c>
      <c r="E13" s="226" t="s">
        <v>300</v>
      </c>
      <c r="F13" s="228">
        <v>12</v>
      </c>
      <c r="G13" s="228">
        <v>393.39</v>
      </c>
      <c r="H13" s="204">
        <f>'COMP. BDI'!$C$41</f>
        <v>0.2465</v>
      </c>
      <c r="I13" s="205">
        <f>G13+(ROUND(H13*G13,2))</f>
        <v>490.36</v>
      </c>
      <c r="J13" s="205">
        <f>ROUND(I13*F13,2)</f>
        <v>5884.32</v>
      </c>
    </row>
    <row r="14" spans="1:10" ht="31.5">
      <c r="A14" s="223" t="s">
        <v>552</v>
      </c>
      <c r="B14" s="224"/>
      <c r="C14" s="225"/>
      <c r="D14" s="225" t="s">
        <v>553</v>
      </c>
      <c r="E14" s="224"/>
      <c r="F14" s="224"/>
      <c r="G14" s="224"/>
      <c r="H14" s="221"/>
      <c r="I14" s="222"/>
      <c r="J14" s="203">
        <f>SUM(J15:J18)</f>
        <v>4045.45</v>
      </c>
    </row>
    <row r="15" spans="1:10" ht="31.5">
      <c r="A15" s="226" t="s">
        <v>554</v>
      </c>
      <c r="B15" s="226" t="s">
        <v>294</v>
      </c>
      <c r="C15" s="226" t="s">
        <v>555</v>
      </c>
      <c r="D15" s="227" t="s">
        <v>556</v>
      </c>
      <c r="E15" s="226" t="s">
        <v>323</v>
      </c>
      <c r="F15" s="228">
        <v>4</v>
      </c>
      <c r="G15" s="228">
        <v>466.05</v>
      </c>
      <c r="H15" s="204">
        <f>'COMP. BDI'!$C$41</f>
        <v>0.2465</v>
      </c>
      <c r="I15" s="205">
        <f>G15+(ROUND(H15*G15,2))</f>
        <v>580.93</v>
      </c>
      <c r="J15" s="205">
        <f>ROUND(I15*F15,2)</f>
        <v>2323.72</v>
      </c>
    </row>
    <row r="16" spans="1:10" ht="47.25">
      <c r="A16" s="226" t="s">
        <v>557</v>
      </c>
      <c r="B16" s="226" t="s">
        <v>294</v>
      </c>
      <c r="C16" s="226" t="s">
        <v>558</v>
      </c>
      <c r="D16" s="227" t="s">
        <v>559</v>
      </c>
      <c r="E16" s="226" t="s">
        <v>323</v>
      </c>
      <c r="F16" s="228">
        <v>5</v>
      </c>
      <c r="G16" s="228">
        <v>147.52</v>
      </c>
      <c r="H16" s="204">
        <f>'COMP. BDI'!$C$41</f>
        <v>0.2465</v>
      </c>
      <c r="I16" s="205">
        <f>G16+(ROUND(H16*G16,2))</f>
        <v>183.88</v>
      </c>
      <c r="J16" s="205">
        <f>ROUND(I16*F16,2)</f>
        <v>919.4</v>
      </c>
    </row>
    <row r="17" spans="1:10" ht="31.5">
      <c r="A17" s="226" t="s">
        <v>560</v>
      </c>
      <c r="B17" s="226" t="s">
        <v>561</v>
      </c>
      <c r="C17" s="229" t="s">
        <v>539</v>
      </c>
      <c r="D17" s="227" t="s">
        <v>562</v>
      </c>
      <c r="E17" s="226" t="s">
        <v>323</v>
      </c>
      <c r="F17" s="228">
        <v>9</v>
      </c>
      <c r="G17" s="228">
        <v>24.4</v>
      </c>
      <c r="H17" s="204">
        <f>'COMP. BDI'!$C$41</f>
        <v>0.2465</v>
      </c>
      <c r="I17" s="205">
        <f>G17+(ROUND(H17*G17,2))</f>
        <v>30.41</v>
      </c>
      <c r="J17" s="205">
        <f>ROUND(I17*F17,2)</f>
        <v>273.69</v>
      </c>
    </row>
    <row r="18" spans="1:10" ht="31.5">
      <c r="A18" s="226" t="s">
        <v>563</v>
      </c>
      <c r="B18" s="226" t="s">
        <v>294</v>
      </c>
      <c r="C18" s="226" t="s">
        <v>564</v>
      </c>
      <c r="D18" s="227" t="s">
        <v>565</v>
      </c>
      <c r="E18" s="226" t="s">
        <v>323</v>
      </c>
      <c r="F18" s="228">
        <v>14</v>
      </c>
      <c r="G18" s="228">
        <v>30.29</v>
      </c>
      <c r="H18" s="204">
        <f>'COMP. BDI'!$C$41</f>
        <v>0.2465</v>
      </c>
      <c r="I18" s="205">
        <f>G18+(ROUND(H18*G18,2))</f>
        <v>37.76</v>
      </c>
      <c r="J18" s="205">
        <f>ROUND(I18*F18,2)</f>
        <v>528.64</v>
      </c>
    </row>
    <row r="19" spans="1:10" ht="31.5">
      <c r="A19" s="223" t="s">
        <v>566</v>
      </c>
      <c r="B19" s="224"/>
      <c r="C19" s="225"/>
      <c r="D19" s="225" t="s">
        <v>567</v>
      </c>
      <c r="E19" s="224"/>
      <c r="F19" s="224"/>
      <c r="G19" s="224"/>
      <c r="H19" s="221"/>
      <c r="I19" s="222"/>
      <c r="J19" s="203">
        <f>SUM(J20:J31)</f>
        <v>6596.93</v>
      </c>
    </row>
    <row r="20" spans="1:10" ht="47.25">
      <c r="A20" s="226" t="s">
        <v>568</v>
      </c>
      <c r="B20" s="226" t="s">
        <v>294</v>
      </c>
      <c r="C20" s="226" t="s">
        <v>569</v>
      </c>
      <c r="D20" s="227" t="s">
        <v>570</v>
      </c>
      <c r="E20" s="226" t="s">
        <v>323</v>
      </c>
      <c r="F20" s="228">
        <v>1</v>
      </c>
      <c r="G20" s="228">
        <v>81.59</v>
      </c>
      <c r="H20" s="204">
        <f>'COMP. BDI'!$C$41</f>
        <v>0.2465</v>
      </c>
      <c r="I20" s="205">
        <f aca="true" t="shared" si="0" ref="I20:I31">G20+(ROUND(H20*G20,2))</f>
        <v>101.7</v>
      </c>
      <c r="J20" s="205">
        <f aca="true" t="shared" si="1" ref="J20:J31">ROUND(I20*F20,2)</f>
        <v>101.7</v>
      </c>
    </row>
    <row r="21" spans="1:10" ht="31.5">
      <c r="A21" s="226" t="s">
        <v>571</v>
      </c>
      <c r="B21" s="226" t="s">
        <v>561</v>
      </c>
      <c r="C21" s="230" t="s">
        <v>540</v>
      </c>
      <c r="D21" s="227" t="s">
        <v>572</v>
      </c>
      <c r="E21" s="226" t="s">
        <v>323</v>
      </c>
      <c r="F21" s="228">
        <v>3.4</v>
      </c>
      <c r="G21" s="228">
        <v>164.79</v>
      </c>
      <c r="H21" s="204">
        <f>'COMP. BDI'!$C$41</f>
        <v>0.2465</v>
      </c>
      <c r="I21" s="205">
        <f t="shared" si="0"/>
        <v>205.41</v>
      </c>
      <c r="J21" s="205">
        <f t="shared" si="1"/>
        <v>698.39</v>
      </c>
    </row>
    <row r="22" spans="1:10" ht="47.25">
      <c r="A22" s="226" t="s">
        <v>573</v>
      </c>
      <c r="B22" s="226" t="s">
        <v>561</v>
      </c>
      <c r="C22" s="230" t="s">
        <v>541</v>
      </c>
      <c r="D22" s="227" t="s">
        <v>574</v>
      </c>
      <c r="E22" s="226" t="s">
        <v>323</v>
      </c>
      <c r="F22" s="228">
        <v>8</v>
      </c>
      <c r="G22" s="228">
        <v>106.25</v>
      </c>
      <c r="H22" s="204">
        <f>'COMP. BDI'!$C$41</f>
        <v>0.2465</v>
      </c>
      <c r="I22" s="205">
        <f t="shared" si="0"/>
        <v>132.44</v>
      </c>
      <c r="J22" s="205">
        <f t="shared" si="1"/>
        <v>1059.52</v>
      </c>
    </row>
    <row r="23" spans="1:10" ht="31.5">
      <c r="A23" s="226" t="s">
        <v>575</v>
      </c>
      <c r="B23" s="226" t="s">
        <v>294</v>
      </c>
      <c r="C23" s="226" t="s">
        <v>576</v>
      </c>
      <c r="D23" s="227" t="s">
        <v>577</v>
      </c>
      <c r="E23" s="226" t="s">
        <v>323</v>
      </c>
      <c r="F23" s="228">
        <v>8</v>
      </c>
      <c r="G23" s="228">
        <v>32.31</v>
      </c>
      <c r="H23" s="204">
        <f>'COMP. BDI'!$C$41</f>
        <v>0.2465</v>
      </c>
      <c r="I23" s="205">
        <f t="shared" si="0"/>
        <v>40.27</v>
      </c>
      <c r="J23" s="205">
        <f t="shared" si="1"/>
        <v>322.16</v>
      </c>
    </row>
    <row r="24" spans="1:10" ht="31.5">
      <c r="A24" s="226" t="s">
        <v>578</v>
      </c>
      <c r="B24" s="226" t="s">
        <v>294</v>
      </c>
      <c r="C24" s="226" t="s">
        <v>579</v>
      </c>
      <c r="D24" s="227" t="s">
        <v>580</v>
      </c>
      <c r="E24" s="226" t="s">
        <v>323</v>
      </c>
      <c r="F24" s="228">
        <v>4</v>
      </c>
      <c r="G24" s="228">
        <v>42.99</v>
      </c>
      <c r="H24" s="204">
        <f>'COMP. BDI'!$C$41</f>
        <v>0.2465</v>
      </c>
      <c r="I24" s="205">
        <f t="shared" si="0"/>
        <v>53.59</v>
      </c>
      <c r="J24" s="205">
        <f t="shared" si="1"/>
        <v>214.36</v>
      </c>
    </row>
    <row r="25" spans="1:10" ht="15.75">
      <c r="A25" s="226" t="s">
        <v>581</v>
      </c>
      <c r="B25" s="226" t="s">
        <v>561</v>
      </c>
      <c r="C25" s="230" t="s">
        <v>542</v>
      </c>
      <c r="D25" s="227" t="s">
        <v>582</v>
      </c>
      <c r="E25" s="226" t="s">
        <v>323</v>
      </c>
      <c r="F25" s="228">
        <v>4</v>
      </c>
      <c r="G25" s="228">
        <v>41.73</v>
      </c>
      <c r="H25" s="204">
        <f>'COMP. BDI'!$C$41</f>
        <v>0.2465</v>
      </c>
      <c r="I25" s="205">
        <f t="shared" si="0"/>
        <v>52.02</v>
      </c>
      <c r="J25" s="205">
        <f t="shared" si="1"/>
        <v>208.08</v>
      </c>
    </row>
    <row r="26" spans="1:10" ht="63">
      <c r="A26" s="226" t="s">
        <v>583</v>
      </c>
      <c r="B26" s="226" t="s">
        <v>294</v>
      </c>
      <c r="C26" s="226" t="s">
        <v>584</v>
      </c>
      <c r="D26" s="227" t="s">
        <v>585</v>
      </c>
      <c r="E26" s="226" t="s">
        <v>323</v>
      </c>
      <c r="F26" s="228">
        <v>2</v>
      </c>
      <c r="G26" s="228">
        <v>359.45</v>
      </c>
      <c r="H26" s="204">
        <f>'COMP. BDI'!$C$41</f>
        <v>0.2465</v>
      </c>
      <c r="I26" s="205">
        <f t="shared" si="0"/>
        <v>448.05</v>
      </c>
      <c r="J26" s="205">
        <f t="shared" si="1"/>
        <v>896.1</v>
      </c>
    </row>
    <row r="27" spans="1:10" ht="47.25">
      <c r="A27" s="226" t="s">
        <v>586</v>
      </c>
      <c r="B27" s="226" t="s">
        <v>294</v>
      </c>
      <c r="C27" s="226" t="s">
        <v>587</v>
      </c>
      <c r="D27" s="227" t="s">
        <v>588</v>
      </c>
      <c r="E27" s="226" t="s">
        <v>295</v>
      </c>
      <c r="F27" s="228">
        <v>24</v>
      </c>
      <c r="G27" s="228">
        <v>21.57</v>
      </c>
      <c r="H27" s="204">
        <f>'COMP. BDI'!$C$41</f>
        <v>0.2465</v>
      </c>
      <c r="I27" s="205">
        <f t="shared" si="0"/>
        <v>26.89</v>
      </c>
      <c r="J27" s="205">
        <f t="shared" si="1"/>
        <v>645.36</v>
      </c>
    </row>
    <row r="28" spans="1:10" ht="63">
      <c r="A28" s="226" t="s">
        <v>589</v>
      </c>
      <c r="B28" s="226" t="s">
        <v>294</v>
      </c>
      <c r="C28" s="226" t="s">
        <v>590</v>
      </c>
      <c r="D28" s="227" t="s">
        <v>591</v>
      </c>
      <c r="E28" s="226" t="s">
        <v>295</v>
      </c>
      <c r="F28" s="228">
        <v>54</v>
      </c>
      <c r="G28" s="228">
        <v>25.18</v>
      </c>
      <c r="H28" s="204">
        <f>'COMP. BDI'!$C$41</f>
        <v>0.2465</v>
      </c>
      <c r="I28" s="205">
        <f t="shared" si="0"/>
        <v>31.39</v>
      </c>
      <c r="J28" s="205">
        <f t="shared" si="1"/>
        <v>1695.06</v>
      </c>
    </row>
    <row r="29" spans="1:10" ht="47.25">
      <c r="A29" s="226" t="s">
        <v>592</v>
      </c>
      <c r="B29" s="226" t="s">
        <v>294</v>
      </c>
      <c r="C29" s="226" t="s">
        <v>593</v>
      </c>
      <c r="D29" s="227" t="s">
        <v>594</v>
      </c>
      <c r="E29" s="226" t="s">
        <v>323</v>
      </c>
      <c r="F29" s="228">
        <v>1</v>
      </c>
      <c r="G29" s="228">
        <v>480.78</v>
      </c>
      <c r="H29" s="204">
        <f>'COMP. BDI'!$C$41</f>
        <v>0.2465</v>
      </c>
      <c r="I29" s="205">
        <f t="shared" si="0"/>
        <v>599.29</v>
      </c>
      <c r="J29" s="205">
        <f t="shared" si="1"/>
        <v>599.29</v>
      </c>
    </row>
    <row r="30" spans="1:10" ht="31.5">
      <c r="A30" s="226" t="s">
        <v>595</v>
      </c>
      <c r="B30" s="226" t="s">
        <v>294</v>
      </c>
      <c r="C30" s="226" t="s">
        <v>596</v>
      </c>
      <c r="D30" s="227" t="s">
        <v>597</v>
      </c>
      <c r="E30" s="226" t="s">
        <v>323</v>
      </c>
      <c r="F30" s="228">
        <v>1</v>
      </c>
      <c r="G30" s="228">
        <v>25.81</v>
      </c>
      <c r="H30" s="204">
        <f>'COMP. BDI'!$C$41</f>
        <v>0.2465</v>
      </c>
      <c r="I30" s="205">
        <f t="shared" si="0"/>
        <v>32.17</v>
      </c>
      <c r="J30" s="205">
        <f t="shared" si="1"/>
        <v>32.17</v>
      </c>
    </row>
    <row r="31" spans="1:10" ht="47.25">
      <c r="A31" s="226" t="s">
        <v>598</v>
      </c>
      <c r="B31" s="226" t="s">
        <v>294</v>
      </c>
      <c r="C31" s="226" t="s">
        <v>599</v>
      </c>
      <c r="D31" s="227" t="s">
        <v>600</v>
      </c>
      <c r="E31" s="226" t="s">
        <v>323</v>
      </c>
      <c r="F31" s="228">
        <v>3</v>
      </c>
      <c r="G31" s="228">
        <v>33.36</v>
      </c>
      <c r="H31" s="204">
        <f>'COMP. BDI'!$C$41</f>
        <v>0.2465</v>
      </c>
      <c r="I31" s="205">
        <f t="shared" si="0"/>
        <v>41.58</v>
      </c>
      <c r="J31" s="205">
        <f t="shared" si="1"/>
        <v>124.74</v>
      </c>
    </row>
    <row r="32" spans="1:10" ht="15.75">
      <c r="A32" s="223" t="s">
        <v>601</v>
      </c>
      <c r="B32" s="224"/>
      <c r="C32" s="225"/>
      <c r="D32" s="225" t="s">
        <v>602</v>
      </c>
      <c r="E32" s="224"/>
      <c r="F32" s="224"/>
      <c r="G32" s="224"/>
      <c r="H32" s="221"/>
      <c r="I32" s="222"/>
      <c r="J32" s="203">
        <f>SUM(J33:J36)</f>
        <v>8351.26</v>
      </c>
    </row>
    <row r="33" spans="1:10" ht="47.25">
      <c r="A33" s="226" t="s">
        <v>603</v>
      </c>
      <c r="B33" s="226" t="s">
        <v>294</v>
      </c>
      <c r="C33" s="226" t="s">
        <v>604</v>
      </c>
      <c r="D33" s="227" t="s">
        <v>605</v>
      </c>
      <c r="E33" s="226" t="s">
        <v>323</v>
      </c>
      <c r="F33" s="228">
        <v>14</v>
      </c>
      <c r="G33" s="228">
        <v>62.41</v>
      </c>
      <c r="H33" s="204">
        <f>'COMP. BDI'!$C$41</f>
        <v>0.2465</v>
      </c>
      <c r="I33" s="205">
        <f>G33+(ROUND(H33*G33,2))</f>
        <v>77.79</v>
      </c>
      <c r="J33" s="205">
        <f>ROUND(I33*F33,2)</f>
        <v>1089.06</v>
      </c>
    </row>
    <row r="34" spans="1:10" ht="63">
      <c r="A34" s="226" t="s">
        <v>606</v>
      </c>
      <c r="B34" s="226" t="s">
        <v>294</v>
      </c>
      <c r="C34" s="226" t="s">
        <v>607</v>
      </c>
      <c r="D34" s="227" t="s">
        <v>608</v>
      </c>
      <c r="E34" s="226" t="s">
        <v>323</v>
      </c>
      <c r="F34" s="228">
        <v>24</v>
      </c>
      <c r="G34" s="228">
        <v>112.71</v>
      </c>
      <c r="H34" s="204">
        <f>'COMP. BDI'!$C$41</f>
        <v>0.2465</v>
      </c>
      <c r="I34" s="205">
        <f>G34+(ROUND(H34*G34,2))</f>
        <v>140.49</v>
      </c>
      <c r="J34" s="205">
        <f>ROUND(I34*F34,2)</f>
        <v>3371.76</v>
      </c>
    </row>
    <row r="35" spans="1:10" ht="63">
      <c r="A35" s="226" t="s">
        <v>609</v>
      </c>
      <c r="B35" s="226" t="s">
        <v>294</v>
      </c>
      <c r="C35" s="226" t="s">
        <v>610</v>
      </c>
      <c r="D35" s="227" t="s">
        <v>611</v>
      </c>
      <c r="E35" s="226" t="s">
        <v>323</v>
      </c>
      <c r="F35" s="228">
        <v>19</v>
      </c>
      <c r="G35" s="228">
        <v>102.27</v>
      </c>
      <c r="H35" s="204">
        <f>'COMP. BDI'!$C$41</f>
        <v>0.2465</v>
      </c>
      <c r="I35" s="205">
        <f>G35+(ROUND(H35*G35,2))</f>
        <v>127.48</v>
      </c>
      <c r="J35" s="205">
        <f>ROUND(I35*F35,2)</f>
        <v>2422.12</v>
      </c>
    </row>
    <row r="36" spans="1:10" ht="78.75">
      <c r="A36" s="226" t="s">
        <v>612</v>
      </c>
      <c r="B36" s="226" t="s">
        <v>294</v>
      </c>
      <c r="C36" s="226" t="s">
        <v>613</v>
      </c>
      <c r="D36" s="227" t="s">
        <v>614</v>
      </c>
      <c r="E36" s="226" t="s">
        <v>323</v>
      </c>
      <c r="F36" s="228">
        <v>14</v>
      </c>
      <c r="G36" s="228">
        <v>84.14</v>
      </c>
      <c r="H36" s="204">
        <f>'COMP. BDI'!$C$41</f>
        <v>0.2465</v>
      </c>
      <c r="I36" s="205">
        <f>G36+(ROUND(H36*G36,2))</f>
        <v>104.88</v>
      </c>
      <c r="J36" s="205">
        <f>ROUND(I36*F36,2)</f>
        <v>1468.32</v>
      </c>
    </row>
    <row r="37" spans="1:10" ht="15.75">
      <c r="A37" s="223" t="s">
        <v>615</v>
      </c>
      <c r="B37" s="224"/>
      <c r="C37" s="225"/>
      <c r="D37" s="225" t="s">
        <v>616</v>
      </c>
      <c r="E37" s="224"/>
      <c r="F37" s="224"/>
      <c r="G37" s="224"/>
      <c r="H37" s="221"/>
      <c r="I37" s="222"/>
      <c r="J37" s="203">
        <f>SUM(J38:J39)</f>
        <v>44499.54</v>
      </c>
    </row>
    <row r="38" spans="1:10" ht="31.5">
      <c r="A38" s="226" t="s">
        <v>617</v>
      </c>
      <c r="B38" s="226" t="s">
        <v>294</v>
      </c>
      <c r="C38" s="226" t="s">
        <v>618</v>
      </c>
      <c r="D38" s="227" t="s">
        <v>619</v>
      </c>
      <c r="E38" s="226" t="s">
        <v>507</v>
      </c>
      <c r="F38" s="228">
        <v>2</v>
      </c>
      <c r="G38" s="228">
        <v>14046.94</v>
      </c>
      <c r="H38" s="204">
        <f>'COMP. BDI'!$C$41</f>
        <v>0.2465</v>
      </c>
      <c r="I38" s="205">
        <f>G38+(ROUND(H38*G38,2))</f>
        <v>17509.51</v>
      </c>
      <c r="J38" s="205">
        <f>ROUND(I38*F38,2)</f>
        <v>35019.02</v>
      </c>
    </row>
    <row r="39" spans="1:10" ht="31.5">
      <c r="A39" s="226" t="s">
        <v>620</v>
      </c>
      <c r="B39" s="226" t="s">
        <v>294</v>
      </c>
      <c r="C39" s="226" t="s">
        <v>621</v>
      </c>
      <c r="D39" s="227" t="s">
        <v>622</v>
      </c>
      <c r="E39" s="226" t="s">
        <v>507</v>
      </c>
      <c r="F39" s="228">
        <v>2</v>
      </c>
      <c r="G39" s="228">
        <v>3802.86</v>
      </c>
      <c r="H39" s="204">
        <f>'COMP. BDI'!$C$41</f>
        <v>0.2465</v>
      </c>
      <c r="I39" s="205">
        <f>G39+(ROUND(H39*G39,2))</f>
        <v>4740.26</v>
      </c>
      <c r="J39" s="205">
        <f>ROUND(I39*F39,2)</f>
        <v>9480.52</v>
      </c>
    </row>
    <row r="40" spans="1:10" ht="15.75">
      <c r="A40" s="223" t="s">
        <v>623</v>
      </c>
      <c r="B40" s="224"/>
      <c r="C40" s="225"/>
      <c r="D40" s="225" t="s">
        <v>624</v>
      </c>
      <c r="E40" s="224"/>
      <c r="F40" s="224"/>
      <c r="G40" s="224"/>
      <c r="H40" s="221"/>
      <c r="I40" s="222"/>
      <c r="J40" s="203">
        <f>SUM(J41:J42)</f>
        <v>5927.03</v>
      </c>
    </row>
    <row r="41" spans="1:10" ht="31.5">
      <c r="A41" s="226" t="s">
        <v>625</v>
      </c>
      <c r="B41" s="226" t="s">
        <v>561</v>
      </c>
      <c r="C41" s="230" t="s">
        <v>543</v>
      </c>
      <c r="D41" s="227" t="s">
        <v>626</v>
      </c>
      <c r="E41" s="226" t="s">
        <v>323</v>
      </c>
      <c r="F41" s="228">
        <v>17</v>
      </c>
      <c r="G41" s="228">
        <v>41.04</v>
      </c>
      <c r="H41" s="204">
        <f>'COMP. BDI'!$C$41</f>
        <v>0.2465</v>
      </c>
      <c r="I41" s="205">
        <f>G41+(ROUND(H41*G41,2))</f>
        <v>51.16</v>
      </c>
      <c r="J41" s="205">
        <f>ROUND(I41*F41,2)</f>
        <v>869.72</v>
      </c>
    </row>
    <row r="42" spans="1:10" ht="66.75" customHeight="1">
      <c r="A42" s="226" t="s">
        <v>627</v>
      </c>
      <c r="B42" s="226" t="s">
        <v>561</v>
      </c>
      <c r="C42" s="230" t="s">
        <v>544</v>
      </c>
      <c r="D42" s="227" t="s">
        <v>628</v>
      </c>
      <c r="E42" s="226" t="s">
        <v>629</v>
      </c>
      <c r="F42" s="228">
        <v>17.4</v>
      </c>
      <c r="G42" s="228">
        <v>233.17</v>
      </c>
      <c r="H42" s="204">
        <f>'COMP. BDI'!$C$41</f>
        <v>0.2465</v>
      </c>
      <c r="I42" s="205">
        <f>G42+(ROUND(H42*G42,2))</f>
        <v>290.65</v>
      </c>
      <c r="J42" s="205">
        <f>ROUND(I42*F42,2)</f>
        <v>5057.31</v>
      </c>
    </row>
    <row r="43" spans="1:10" ht="15.75">
      <c r="A43" s="154"/>
      <c r="B43" s="188"/>
      <c r="C43" s="188"/>
      <c r="D43" s="188"/>
      <c r="E43" s="188"/>
      <c r="F43" s="188"/>
      <c r="G43" s="188"/>
      <c r="H43" s="188"/>
      <c r="I43" s="188"/>
      <c r="J43" s="206"/>
    </row>
    <row r="44" spans="1:10" ht="15.75">
      <c r="A44" s="305" t="s">
        <v>660</v>
      </c>
      <c r="B44" s="306"/>
      <c r="C44" s="306"/>
      <c r="D44" s="306"/>
      <c r="E44" s="306"/>
      <c r="F44" s="306"/>
      <c r="G44" s="306"/>
      <c r="H44" s="306"/>
      <c r="I44" s="307"/>
      <c r="J44" s="207">
        <f>SUM(J40,J37,J32,J19,J14,J12)</f>
        <v>75304.53</v>
      </c>
    </row>
    <row r="45" spans="1:10" ht="15">
      <c r="A45" s="192"/>
      <c r="B45" s="190"/>
      <c r="C45" s="190"/>
      <c r="D45" s="191"/>
      <c r="E45" s="190"/>
      <c r="F45" s="208"/>
      <c r="G45" s="190"/>
      <c r="H45" s="190"/>
      <c r="I45" s="190"/>
      <c r="J45" s="209"/>
    </row>
    <row r="46" spans="1:10" ht="15.75">
      <c r="A46" s="300" t="s">
        <v>633</v>
      </c>
      <c r="B46" s="300"/>
      <c r="C46" s="300"/>
      <c r="D46" s="300"/>
      <c r="E46" s="300"/>
      <c r="F46" s="300"/>
      <c r="G46" s="300"/>
      <c r="H46" s="300"/>
      <c r="I46" s="300"/>
      <c r="J46" s="300"/>
    </row>
    <row r="47" spans="1:10" ht="15.75">
      <c r="A47" s="300" t="s">
        <v>160</v>
      </c>
      <c r="B47" s="300"/>
      <c r="C47" s="300"/>
      <c r="D47" s="300"/>
      <c r="E47" s="300"/>
      <c r="F47" s="300"/>
      <c r="G47" s="300"/>
      <c r="H47" s="300"/>
      <c r="I47" s="300"/>
      <c r="J47" s="300"/>
    </row>
    <row r="48" spans="1:10" ht="15.75">
      <c r="A48" s="300" t="s">
        <v>632</v>
      </c>
      <c r="B48" s="300"/>
      <c r="C48" s="300"/>
      <c r="D48" s="300"/>
      <c r="E48" s="300"/>
      <c r="F48" s="300"/>
      <c r="G48" s="300"/>
      <c r="H48" s="300"/>
      <c r="I48" s="300"/>
      <c r="J48" s="300"/>
    </row>
    <row r="49" spans="1:10" ht="15.75">
      <c r="A49" s="300" t="s">
        <v>161</v>
      </c>
      <c r="B49" s="300"/>
      <c r="C49" s="300"/>
      <c r="D49" s="300"/>
      <c r="E49" s="300"/>
      <c r="F49" s="300"/>
      <c r="G49" s="300"/>
      <c r="H49" s="300"/>
      <c r="I49" s="300"/>
      <c r="J49" s="300"/>
    </row>
    <row r="50" spans="1:10" ht="15.75">
      <c r="A50" s="219"/>
      <c r="B50" s="212"/>
      <c r="C50" s="212"/>
      <c r="D50" s="191"/>
      <c r="E50" s="192"/>
      <c r="F50" s="192"/>
      <c r="G50" s="211"/>
      <c r="H50" s="211"/>
      <c r="I50" s="190"/>
      <c r="J50" s="209"/>
    </row>
    <row r="51" spans="1:10" ht="67.5" customHeight="1">
      <c r="A51" s="308" t="s">
        <v>631</v>
      </c>
      <c r="B51" s="308"/>
      <c r="C51" s="308"/>
      <c r="D51" s="308"/>
      <c r="E51" s="308"/>
      <c r="F51" s="308"/>
      <c r="G51" s="308"/>
      <c r="H51" s="308"/>
      <c r="I51" s="308"/>
      <c r="J51" s="308"/>
    </row>
    <row r="52" spans="1:10" ht="15.75">
      <c r="A52" s="219"/>
      <c r="B52" s="210"/>
      <c r="C52" s="210"/>
      <c r="D52" s="191"/>
      <c r="E52" s="192"/>
      <c r="F52" s="192"/>
      <c r="G52" s="211"/>
      <c r="H52" s="211"/>
      <c r="I52" s="190"/>
      <c r="J52" s="209"/>
    </row>
    <row r="53" spans="1:10" ht="15.75">
      <c r="A53" s="300" t="s">
        <v>162</v>
      </c>
      <c r="B53" s="300"/>
      <c r="C53" s="300"/>
      <c r="D53" s="300"/>
      <c r="E53" s="300"/>
      <c r="F53" s="300"/>
      <c r="G53" s="300"/>
      <c r="H53" s="300"/>
      <c r="I53" s="300"/>
      <c r="J53" s="300"/>
    </row>
    <row r="54" spans="1:10" ht="15.75">
      <c r="A54" s="300" t="s">
        <v>163</v>
      </c>
      <c r="B54" s="300"/>
      <c r="C54" s="300"/>
      <c r="D54" s="300"/>
      <c r="E54" s="300"/>
      <c r="F54" s="300"/>
      <c r="G54" s="300"/>
      <c r="H54" s="300"/>
      <c r="I54" s="300"/>
      <c r="J54" s="300"/>
    </row>
    <row r="55" spans="1:10" ht="15.75">
      <c r="A55" s="300" t="s">
        <v>164</v>
      </c>
      <c r="B55" s="300"/>
      <c r="C55" s="300"/>
      <c r="D55" s="300"/>
      <c r="E55" s="300"/>
      <c r="F55" s="300"/>
      <c r="G55" s="300"/>
      <c r="H55" s="300"/>
      <c r="I55" s="300"/>
      <c r="J55" s="300"/>
    </row>
    <row r="56" spans="1:10" ht="15.75">
      <c r="A56" s="300" t="s">
        <v>165</v>
      </c>
      <c r="B56" s="300"/>
      <c r="C56" s="300"/>
      <c r="D56" s="300"/>
      <c r="E56" s="300"/>
      <c r="F56" s="300"/>
      <c r="G56" s="300"/>
      <c r="H56" s="300"/>
      <c r="I56" s="300"/>
      <c r="J56" s="300"/>
    </row>
    <row r="57" spans="1:10" ht="15.75">
      <c r="A57" s="219" t="s">
        <v>166</v>
      </c>
      <c r="B57" s="210"/>
      <c r="C57" s="210"/>
      <c r="D57" s="191"/>
      <c r="E57" s="192"/>
      <c r="F57" s="192"/>
      <c r="G57" s="211"/>
      <c r="H57" s="211"/>
      <c r="I57" s="190"/>
      <c r="J57" s="209"/>
    </row>
    <row r="58" spans="1:10" ht="15.75">
      <c r="A58" s="219"/>
      <c r="B58" s="210"/>
      <c r="C58" s="210"/>
      <c r="D58" s="191"/>
      <c r="E58" s="192"/>
      <c r="F58" s="192"/>
      <c r="G58" s="211"/>
      <c r="H58" s="211"/>
      <c r="I58" s="190"/>
      <c r="J58" s="209"/>
    </row>
    <row r="59" spans="1:10" ht="15.75">
      <c r="A59" s="301" t="s">
        <v>630</v>
      </c>
      <c r="B59" s="301"/>
      <c r="C59" s="301"/>
      <c r="D59" s="301"/>
      <c r="E59" s="301"/>
      <c r="F59" s="301"/>
      <c r="G59" s="301"/>
      <c r="H59" s="301"/>
      <c r="I59" s="301"/>
      <c r="J59" s="301"/>
    </row>
    <row r="60" spans="1:10" ht="15.75">
      <c r="A60" s="220"/>
      <c r="B60" s="213"/>
      <c r="C60" s="213"/>
      <c r="D60" s="214"/>
      <c r="E60" s="215"/>
      <c r="F60" s="215"/>
      <c r="G60" s="216"/>
      <c r="H60" s="216"/>
      <c r="I60" s="163"/>
      <c r="J60" s="217"/>
    </row>
    <row r="61" spans="1:10" ht="15.75">
      <c r="A61" s="296" t="s">
        <v>167</v>
      </c>
      <c r="B61" s="296"/>
      <c r="C61" s="296"/>
      <c r="D61" s="296"/>
      <c r="E61" s="296"/>
      <c r="F61" s="296"/>
      <c r="G61" s="296"/>
      <c r="H61" s="296"/>
      <c r="I61" s="296"/>
      <c r="J61" s="296"/>
    </row>
    <row r="62" spans="1:10" ht="15.75">
      <c r="A62" s="295" t="s">
        <v>168</v>
      </c>
      <c r="B62" s="295"/>
      <c r="C62" s="295"/>
      <c r="D62" s="295"/>
      <c r="E62" s="295"/>
      <c r="F62" s="295"/>
      <c r="G62" s="295"/>
      <c r="H62" s="295"/>
      <c r="I62" s="295"/>
      <c r="J62" s="295"/>
    </row>
    <row r="63" spans="1:10" ht="15.75">
      <c r="A63" s="296" t="s">
        <v>169</v>
      </c>
      <c r="B63" s="296"/>
      <c r="C63" s="296"/>
      <c r="D63" s="296"/>
      <c r="E63" s="296"/>
      <c r="F63" s="296"/>
      <c r="G63" s="296"/>
      <c r="H63" s="296"/>
      <c r="I63" s="296"/>
      <c r="J63" s="296"/>
    </row>
    <row r="64" spans="5:8" ht="12.75">
      <c r="E64" s="64"/>
      <c r="F64" s="65"/>
      <c r="G64" s="65"/>
      <c r="H64" s="65"/>
    </row>
    <row r="65" spans="5:8" ht="12.75">
      <c r="E65" s="64"/>
      <c r="F65" s="65"/>
      <c r="G65" s="65"/>
      <c r="H65" s="65"/>
    </row>
    <row r="66" spans="5:8" ht="12.75">
      <c r="E66" s="64"/>
      <c r="F66" s="65"/>
      <c r="G66" s="65"/>
      <c r="H66" s="65"/>
    </row>
    <row r="67" spans="5:8" ht="12.75">
      <c r="E67" s="64"/>
      <c r="F67" s="65"/>
      <c r="G67" s="65"/>
      <c r="H67" s="65"/>
    </row>
    <row r="68" spans="5:8" ht="12.75">
      <c r="E68" s="64"/>
      <c r="F68" s="65"/>
      <c r="G68" s="65"/>
      <c r="H68" s="65"/>
    </row>
    <row r="69" spans="5:8" ht="12.75">
      <c r="E69" s="64"/>
      <c r="F69" s="65"/>
      <c r="G69" s="65"/>
      <c r="H69" s="65"/>
    </row>
    <row r="70" ht="12.75">
      <c r="F70" s="59"/>
    </row>
  </sheetData>
  <sheetProtection/>
  <mergeCells count="19">
    <mergeCell ref="A1:J1"/>
    <mergeCell ref="A44:I44"/>
    <mergeCell ref="A46:J46"/>
    <mergeCell ref="A47:J47"/>
    <mergeCell ref="A48:J48"/>
    <mergeCell ref="A49:J49"/>
    <mergeCell ref="A5:J5"/>
    <mergeCell ref="A7:J7"/>
    <mergeCell ref="A9:J9"/>
    <mergeCell ref="A62:J62"/>
    <mergeCell ref="A63:J63"/>
    <mergeCell ref="A8:J8"/>
    <mergeCell ref="A53:J53"/>
    <mergeCell ref="A54:J54"/>
    <mergeCell ref="A55:J55"/>
    <mergeCell ref="A56:J56"/>
    <mergeCell ref="A59:J59"/>
    <mergeCell ref="A61:J61"/>
    <mergeCell ref="A51:J51"/>
  </mergeCells>
  <conditionalFormatting sqref="F30:F32 F26 F40 F34:F37 F19:F22">
    <cfRule type="cellIs" priority="12" dxfId="0" operator="equal" stopIfTrue="1">
      <formula>0</formula>
    </cfRule>
  </conditionalFormatting>
  <conditionalFormatting sqref="F27">
    <cfRule type="cellIs" priority="10" dxfId="0" operator="equal" stopIfTrue="1">
      <formula>0</formula>
    </cfRule>
  </conditionalFormatting>
  <conditionalFormatting sqref="F28">
    <cfRule type="cellIs" priority="9" dxfId="0" operator="equal" stopIfTrue="1">
      <formula>0</formula>
    </cfRule>
  </conditionalFormatting>
  <conditionalFormatting sqref="F24">
    <cfRule type="cellIs" priority="2" dxfId="0" operator="equal" stopIfTrue="1">
      <formula>0</formula>
    </cfRule>
  </conditionalFormatting>
  <printOptions/>
  <pageMargins left="0.54" right="0.5118110236220472" top="1.48" bottom="0.75" header="0.31496062992125984" footer="0.31496062992125984"/>
  <pageSetup fitToHeight="0" fitToWidth="1" horizontalDpi="600" verticalDpi="600" orientation="portrait" paperSize="9" scale="55" r:id="rId2"/>
  <headerFooter>
    <oddHeader>&amp;C&amp;G
WT ENGENHARIA &amp; CONSULTORIA LTDA - ME
CNPJ: 17.243.727/0001 - 00 ; Insc. Est. 15.392.684-8; E-mail: eng.wendell@hotmail.com</oddHeader>
    <oddFooter>&amp;C&amp;"Calibri,Negrito"WT ENGENHARIA &amp; CONSULTORIA LTDA - ME
Avenida Maranhão, Nº447 – Bela Vista - CEP:  68.180-410 - Itaituba–PA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7"/>
  <sheetViews>
    <sheetView view="pageBreakPreview" zoomScale="85" zoomScaleNormal="115" zoomScaleSheetLayoutView="85" zoomScalePageLayoutView="85" workbookViewId="0" topLeftCell="A1">
      <selection activeCell="A100" sqref="A100:Q100"/>
    </sheetView>
  </sheetViews>
  <sheetFormatPr defaultColWidth="14.7109375" defaultRowHeight="12.75"/>
  <cols>
    <col min="1" max="1" width="7.8515625" style="23" customWidth="1"/>
    <col min="2" max="2" width="51.57421875" style="88" customWidth="1"/>
    <col min="3" max="3" width="14.7109375" style="26" hidden="1" customWidth="1"/>
    <col min="4" max="4" width="14.7109375" style="43" hidden="1" customWidth="1"/>
    <col min="5" max="7" width="14.7109375" style="25" hidden="1" customWidth="1"/>
    <col min="8" max="8" width="12.57421875" style="24" hidden="1" customWidth="1"/>
    <col min="9" max="9" width="0" style="0" hidden="1" customWidth="1"/>
    <col min="10" max="10" width="14.7109375" style="105" customWidth="1"/>
    <col min="11" max="11" width="14.7109375" style="0" customWidth="1"/>
    <col min="12" max="12" width="14.7109375" style="105" customWidth="1"/>
    <col min="13" max="13" width="14.7109375" style="0" customWidth="1"/>
    <col min="14" max="14" width="14.7109375" style="104" customWidth="1"/>
  </cols>
  <sheetData>
    <row r="1" spans="1:8" ht="12.75">
      <c r="A1" s="331"/>
      <c r="B1" s="331"/>
      <c r="C1" s="331"/>
      <c r="D1" s="331"/>
      <c r="E1" s="331"/>
      <c r="F1" s="331"/>
      <c r="G1" s="331"/>
      <c r="H1" s="331"/>
    </row>
    <row r="2" spans="1:8" ht="12.75">
      <c r="A2" s="331"/>
      <c r="B2" s="331"/>
      <c r="C2" s="331"/>
      <c r="D2" s="331"/>
      <c r="E2" s="331"/>
      <c r="F2" s="331"/>
      <c r="G2" s="331"/>
      <c r="H2" s="331"/>
    </row>
    <row r="3" spans="1:8" ht="12.75">
      <c r="A3" s="331"/>
      <c r="B3" s="331"/>
      <c r="C3" s="331"/>
      <c r="D3" s="331"/>
      <c r="E3" s="331"/>
      <c r="F3" s="331"/>
      <c r="G3" s="331"/>
      <c r="H3" s="331"/>
    </row>
    <row r="4" spans="1:8" ht="12.75">
      <c r="A4" s="46"/>
      <c r="B4" s="84"/>
      <c r="C4" s="51"/>
      <c r="D4" s="67"/>
      <c r="E4" s="66"/>
      <c r="F4" s="95"/>
      <c r="G4" s="68"/>
      <c r="H4" s="69"/>
    </row>
    <row r="5" spans="1:17" ht="17.25" customHeight="1">
      <c r="A5" s="331"/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</row>
    <row r="6" spans="1:8" ht="12.75">
      <c r="A6" s="46"/>
      <c r="B6" s="84"/>
      <c r="C6" s="51"/>
      <c r="D6" s="67"/>
      <c r="E6" s="66"/>
      <c r="F6" s="95"/>
      <c r="G6" s="68"/>
      <c r="H6" s="69"/>
    </row>
    <row r="7" spans="1:17" ht="36" customHeight="1">
      <c r="A7" s="298" t="s">
        <v>261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</row>
    <row r="8" spans="1:17" ht="15.75">
      <c r="A8" s="298" t="s">
        <v>246</v>
      </c>
      <c r="B8" s="298"/>
      <c r="C8" s="298"/>
      <c r="D8" s="298"/>
      <c r="E8" s="298"/>
      <c r="F8" s="298"/>
      <c r="G8" s="298"/>
      <c r="H8" s="298"/>
      <c r="P8" s="317" t="s">
        <v>275</v>
      </c>
      <c r="Q8" s="317"/>
    </row>
    <row r="9" spans="1:8" ht="16.5" thickBot="1">
      <c r="A9" s="44"/>
      <c r="B9" s="85"/>
      <c r="C9" s="45"/>
      <c r="D9" s="58"/>
      <c r="E9" s="45"/>
      <c r="F9" s="96"/>
      <c r="G9" s="45"/>
      <c r="H9" s="70"/>
    </row>
    <row r="10" spans="1:17" ht="16.5" thickBot="1">
      <c r="A10" s="325" t="s">
        <v>0</v>
      </c>
      <c r="B10" s="323" t="s">
        <v>132</v>
      </c>
      <c r="C10" s="131"/>
      <c r="D10" s="130"/>
      <c r="E10" s="130"/>
      <c r="F10" s="130"/>
      <c r="G10" s="130"/>
      <c r="H10" s="130"/>
      <c r="I10" s="124"/>
      <c r="J10" s="321" t="s">
        <v>262</v>
      </c>
      <c r="K10" s="322"/>
      <c r="L10" s="321" t="s">
        <v>263</v>
      </c>
      <c r="M10" s="322"/>
      <c r="N10" s="321" t="s">
        <v>264</v>
      </c>
      <c r="O10" s="322"/>
      <c r="P10" s="321" t="s">
        <v>265</v>
      </c>
      <c r="Q10" s="322"/>
    </row>
    <row r="11" spans="1:17" ht="43.5" thickBot="1">
      <c r="A11" s="326"/>
      <c r="B11" s="324"/>
      <c r="C11" s="132" t="s">
        <v>176</v>
      </c>
      <c r="D11" s="125" t="s">
        <v>3</v>
      </c>
      <c r="E11" s="126" t="s">
        <v>241</v>
      </c>
      <c r="F11" s="127" t="s">
        <v>244</v>
      </c>
      <c r="G11" s="126" t="s">
        <v>243</v>
      </c>
      <c r="H11" s="128" t="s">
        <v>245</v>
      </c>
      <c r="I11" s="129"/>
      <c r="J11" s="106" t="s">
        <v>266</v>
      </c>
      <c r="K11" s="107" t="s">
        <v>19</v>
      </c>
      <c r="L11" s="106" t="s">
        <v>266</v>
      </c>
      <c r="M11" s="107" t="s">
        <v>19</v>
      </c>
      <c r="N11" s="108" t="s">
        <v>266</v>
      </c>
      <c r="O11" s="107" t="s">
        <v>19</v>
      </c>
      <c r="P11" s="109" t="s">
        <v>266</v>
      </c>
      <c r="Q11" s="107" t="s">
        <v>19</v>
      </c>
    </row>
    <row r="12" spans="1:17" ht="12.75">
      <c r="A12" s="117" t="s">
        <v>133</v>
      </c>
      <c r="B12" s="332" t="s">
        <v>134</v>
      </c>
      <c r="C12" s="332"/>
      <c r="D12" s="332"/>
      <c r="E12" s="332"/>
      <c r="F12" s="332"/>
      <c r="G12" s="332"/>
      <c r="H12" s="118">
        <f>SUM(H13:H14)</f>
        <v>0</v>
      </c>
      <c r="I12" s="119"/>
      <c r="J12" s="120"/>
      <c r="K12" s="121"/>
      <c r="L12" s="120"/>
      <c r="M12" s="121"/>
      <c r="N12" s="122"/>
      <c r="O12" s="121"/>
      <c r="P12" s="123"/>
      <c r="Q12" s="121"/>
    </row>
    <row r="13" spans="1:17" ht="16.5">
      <c r="A13" s="37" t="s">
        <v>4</v>
      </c>
      <c r="B13" s="47" t="s">
        <v>177</v>
      </c>
      <c r="C13" s="37" t="s">
        <v>57</v>
      </c>
      <c r="D13" s="40">
        <v>6.16</v>
      </c>
      <c r="E13" s="38">
        <f>SUM('Comp. Unitaria'!F27,'Comp. Unitaria'!F28)</f>
        <v>0</v>
      </c>
      <c r="F13" s="97">
        <f>'COMP. BDI'!$C$41</f>
        <v>0.2465</v>
      </c>
      <c r="G13" s="39">
        <f>E13+(ROUND(F13*E13,2))</f>
        <v>0</v>
      </c>
      <c r="H13" s="39">
        <f>ROUND(G13*D13,2)</f>
        <v>0</v>
      </c>
      <c r="I13" s="111"/>
      <c r="J13" s="112">
        <v>1149.58</v>
      </c>
      <c r="K13" s="113">
        <v>1</v>
      </c>
      <c r="L13" s="110">
        <f>P13</f>
        <v>1149.58</v>
      </c>
      <c r="M13" s="114">
        <f>ROUND((L13*K13)/J13,4)</f>
        <v>1</v>
      </c>
      <c r="N13" s="112">
        <f>J13-L13</f>
        <v>0</v>
      </c>
      <c r="O13" s="113">
        <f>K13-M13</f>
        <v>0</v>
      </c>
      <c r="P13" s="112">
        <v>1149.58</v>
      </c>
      <c r="Q13" s="114">
        <f>ROUND((P13*K13)/J13,4)</f>
        <v>1</v>
      </c>
    </row>
    <row r="14" spans="1:17" ht="16.5">
      <c r="A14" s="37" t="s">
        <v>115</v>
      </c>
      <c r="B14" s="47" t="s">
        <v>178</v>
      </c>
      <c r="C14" s="37" t="s">
        <v>57</v>
      </c>
      <c r="D14" s="40">
        <v>229.63</v>
      </c>
      <c r="E14" s="38">
        <f>SUM('Comp. Unitaria'!F51,'Comp. Unitaria'!F52)</f>
        <v>0</v>
      </c>
      <c r="F14" s="97">
        <f>'COMP. BDI'!$C$41</f>
        <v>0.2465</v>
      </c>
      <c r="G14" s="39">
        <f>E14+(ROUND(F14*E14,2))</f>
        <v>0</v>
      </c>
      <c r="H14" s="39">
        <f>ROUND(G14*D14,2)</f>
        <v>0</v>
      </c>
      <c r="I14" s="111"/>
      <c r="J14" s="112">
        <v>962.15</v>
      </c>
      <c r="K14" s="113">
        <v>1</v>
      </c>
      <c r="L14" s="110">
        <f aca="true" t="shared" si="0" ref="L14:L77">P14</f>
        <v>962.15</v>
      </c>
      <c r="M14" s="114">
        <f aca="true" t="shared" si="1" ref="M14:M77">ROUND((L14*K14)/J14,4)</f>
        <v>1</v>
      </c>
      <c r="N14" s="112">
        <f aca="true" t="shared" si="2" ref="N14:N77">J14-L14</f>
        <v>0</v>
      </c>
      <c r="O14" s="113">
        <f aca="true" t="shared" si="3" ref="O14:O77">K14-M14</f>
        <v>0</v>
      </c>
      <c r="P14" s="112">
        <v>962.15</v>
      </c>
      <c r="Q14" s="114">
        <f aca="true" t="shared" si="4" ref="Q14:Q77">ROUND((P14*K14)/J14,4)</f>
        <v>1</v>
      </c>
    </row>
    <row r="15" spans="1:17" ht="16.5">
      <c r="A15" s="71" t="s">
        <v>135</v>
      </c>
      <c r="B15" s="330" t="s">
        <v>136</v>
      </c>
      <c r="C15" s="330"/>
      <c r="D15" s="330"/>
      <c r="E15" s="330"/>
      <c r="F15" s="330"/>
      <c r="G15" s="330"/>
      <c r="H15" s="83">
        <f>SUM(H16:H17)</f>
        <v>334.77</v>
      </c>
      <c r="I15" s="111"/>
      <c r="J15" s="112"/>
      <c r="K15" s="115"/>
      <c r="L15" s="110">
        <f t="shared" si="0"/>
        <v>0</v>
      </c>
      <c r="M15" s="114"/>
      <c r="N15" s="112"/>
      <c r="O15" s="113"/>
      <c r="P15" s="112"/>
      <c r="Q15" s="114"/>
    </row>
    <row r="16" spans="1:17" ht="16.5">
      <c r="A16" s="37" t="s">
        <v>5</v>
      </c>
      <c r="B16" s="56" t="s">
        <v>179</v>
      </c>
      <c r="C16" s="72" t="s">
        <v>111</v>
      </c>
      <c r="D16" s="73">
        <v>9.15</v>
      </c>
      <c r="E16" s="74">
        <f>SUM('Comp. Unitaria'!F70,'Comp. Unitaria'!F71)</f>
        <v>26.49</v>
      </c>
      <c r="F16" s="97">
        <f>'COMP. BDI'!$C$41</f>
        <v>0.2465</v>
      </c>
      <c r="G16" s="39">
        <f>E16+(ROUND(F16*E16,2))</f>
        <v>33.02</v>
      </c>
      <c r="H16" s="39">
        <f>ROUND(G16*D16,2)</f>
        <v>302.13</v>
      </c>
      <c r="I16" s="111"/>
      <c r="J16" s="112">
        <v>366.82</v>
      </c>
      <c r="K16" s="113">
        <v>1</v>
      </c>
      <c r="L16" s="110">
        <f t="shared" si="0"/>
        <v>366.82</v>
      </c>
      <c r="M16" s="114">
        <f t="shared" si="1"/>
        <v>1</v>
      </c>
      <c r="N16" s="112">
        <f t="shared" si="2"/>
        <v>0</v>
      </c>
      <c r="O16" s="113">
        <f t="shared" si="3"/>
        <v>0</v>
      </c>
      <c r="P16" s="112">
        <v>366.82</v>
      </c>
      <c r="Q16" s="114">
        <f t="shared" si="4"/>
        <v>1</v>
      </c>
    </row>
    <row r="17" spans="1:17" ht="16.5">
      <c r="A17" s="37" t="s">
        <v>112</v>
      </c>
      <c r="B17" s="56" t="s">
        <v>175</v>
      </c>
      <c r="C17" s="72" t="s">
        <v>111</v>
      </c>
      <c r="D17" s="75">
        <v>2.75</v>
      </c>
      <c r="E17" s="74">
        <f>SUM('Comp. Unitaria'!F89,'Comp. Unitaria'!F90)</f>
        <v>9.52</v>
      </c>
      <c r="F17" s="97">
        <f>'COMP. BDI'!$C$41</f>
        <v>0.2465</v>
      </c>
      <c r="G17" s="39">
        <f>E17+(ROUND(F17*E17,2))</f>
        <v>11.87</v>
      </c>
      <c r="H17" s="39">
        <f>ROUND(G17*D17,2)</f>
        <v>32.64</v>
      </c>
      <c r="I17" s="111"/>
      <c r="J17" s="112">
        <v>258.53</v>
      </c>
      <c r="K17" s="113">
        <v>1</v>
      </c>
      <c r="L17" s="110">
        <f t="shared" si="0"/>
        <v>258.53</v>
      </c>
      <c r="M17" s="114">
        <f t="shared" si="1"/>
        <v>1</v>
      </c>
      <c r="N17" s="112">
        <f t="shared" si="2"/>
        <v>0</v>
      </c>
      <c r="O17" s="113">
        <f t="shared" si="3"/>
        <v>0</v>
      </c>
      <c r="P17" s="112">
        <v>258.53</v>
      </c>
      <c r="Q17" s="114">
        <f t="shared" si="4"/>
        <v>1</v>
      </c>
    </row>
    <row r="18" spans="1:17" ht="16.5">
      <c r="A18" s="71" t="s">
        <v>180</v>
      </c>
      <c r="B18" s="330" t="s">
        <v>138</v>
      </c>
      <c r="C18" s="330"/>
      <c r="D18" s="330"/>
      <c r="E18" s="330"/>
      <c r="F18" s="330"/>
      <c r="G18" s="330"/>
      <c r="H18" s="83" t="e">
        <f>SUM(H19:H20)</f>
        <v>#VALUE!</v>
      </c>
      <c r="I18" s="111"/>
      <c r="J18" s="112"/>
      <c r="K18" s="115"/>
      <c r="L18" s="110">
        <f t="shared" si="0"/>
        <v>0</v>
      </c>
      <c r="M18" s="114"/>
      <c r="N18" s="112"/>
      <c r="O18" s="113"/>
      <c r="P18" s="112"/>
      <c r="Q18" s="114"/>
    </row>
    <row r="19" spans="1:17" ht="16.5">
      <c r="A19" s="37" t="s">
        <v>6</v>
      </c>
      <c r="B19" s="56" t="s">
        <v>54</v>
      </c>
      <c r="C19" s="72" t="s">
        <v>111</v>
      </c>
      <c r="D19" s="73">
        <v>3.74</v>
      </c>
      <c r="E19" s="74">
        <f>'Comp. Unitaria'!F110</f>
        <v>0</v>
      </c>
      <c r="F19" s="97">
        <f>'COMP. BDI'!$C$41</f>
        <v>0.2465</v>
      </c>
      <c r="G19" s="39">
        <f>E19+(ROUND(F19*E19,2))</f>
        <v>0</v>
      </c>
      <c r="H19" s="39">
        <f>ROUND(G19*D19,2)</f>
        <v>0</v>
      </c>
      <c r="I19" s="111"/>
      <c r="J19" s="112">
        <v>8079.26</v>
      </c>
      <c r="K19" s="113">
        <v>1</v>
      </c>
      <c r="L19" s="110">
        <f t="shared" si="0"/>
        <v>8079.26</v>
      </c>
      <c r="M19" s="114">
        <f t="shared" si="1"/>
        <v>1</v>
      </c>
      <c r="N19" s="112">
        <f t="shared" si="2"/>
        <v>0</v>
      </c>
      <c r="O19" s="113">
        <f t="shared" si="3"/>
        <v>0</v>
      </c>
      <c r="P19" s="112">
        <v>8079.26</v>
      </c>
      <c r="Q19" s="114">
        <f t="shared" si="4"/>
        <v>1</v>
      </c>
    </row>
    <row r="20" spans="1:17" ht="16.5">
      <c r="A20" s="37" t="s">
        <v>256</v>
      </c>
      <c r="B20" s="56" t="s">
        <v>55</v>
      </c>
      <c r="C20" s="72" t="s">
        <v>111</v>
      </c>
      <c r="D20" s="73">
        <v>3.74</v>
      </c>
      <c r="E20" s="74" t="str">
        <f>'Comp. Unitaria'!F132</f>
        <v>PREÇO UNITÁRIO</v>
      </c>
      <c r="F20" s="97">
        <f>'COMP. BDI'!$C$41</f>
        <v>0.2465</v>
      </c>
      <c r="G20" s="39" t="e">
        <f>E20+(ROUND(F20*E20,2))</f>
        <v>#VALUE!</v>
      </c>
      <c r="H20" s="39" t="e">
        <f>ROUND(G20*D20,2)</f>
        <v>#VALUE!</v>
      </c>
      <c r="I20" s="111"/>
      <c r="J20" s="112">
        <v>7783.01</v>
      </c>
      <c r="K20" s="113">
        <v>1</v>
      </c>
      <c r="L20" s="110">
        <f t="shared" si="0"/>
        <v>7783.01</v>
      </c>
      <c r="M20" s="114">
        <f t="shared" si="1"/>
        <v>1</v>
      </c>
      <c r="N20" s="112">
        <f t="shared" si="2"/>
        <v>0</v>
      </c>
      <c r="O20" s="113">
        <f t="shared" si="3"/>
        <v>0</v>
      </c>
      <c r="P20" s="112">
        <v>7783.01</v>
      </c>
      <c r="Q20" s="114">
        <f t="shared" si="4"/>
        <v>1</v>
      </c>
    </row>
    <row r="21" spans="1:17" ht="16.5">
      <c r="A21" s="71" t="s">
        <v>137</v>
      </c>
      <c r="B21" s="330" t="s">
        <v>141</v>
      </c>
      <c r="C21" s="330"/>
      <c r="D21" s="330"/>
      <c r="E21" s="330"/>
      <c r="F21" s="330"/>
      <c r="G21" s="330"/>
      <c r="H21" s="83">
        <f>SUM(H22)</f>
        <v>0</v>
      </c>
      <c r="I21" s="111"/>
      <c r="J21" s="112"/>
      <c r="K21" s="115"/>
      <c r="L21" s="110">
        <f t="shared" si="0"/>
        <v>0</v>
      </c>
      <c r="M21" s="114"/>
      <c r="N21" s="112"/>
      <c r="O21" s="113"/>
      <c r="P21" s="112"/>
      <c r="Q21" s="114"/>
    </row>
    <row r="22" spans="1:17" ht="16.5">
      <c r="A22" s="37" t="s">
        <v>7</v>
      </c>
      <c r="B22" s="56" t="s">
        <v>56</v>
      </c>
      <c r="C22" s="37" t="s">
        <v>111</v>
      </c>
      <c r="D22" s="40">
        <v>5.72</v>
      </c>
      <c r="E22" s="38">
        <f>SUM('Comp. Unitaria'!F164,'Comp. Unitaria'!F165)</f>
        <v>0</v>
      </c>
      <c r="F22" s="97">
        <f>'COMP. BDI'!$C$41</f>
        <v>0.2465</v>
      </c>
      <c r="G22" s="39">
        <f>E22+(ROUND(F22*E22,2))</f>
        <v>0</v>
      </c>
      <c r="H22" s="39">
        <f>ROUND(G22*D22,2)</f>
        <v>0</v>
      </c>
      <c r="I22" s="111"/>
      <c r="J22" s="112">
        <v>13151.71</v>
      </c>
      <c r="K22" s="113">
        <v>1</v>
      </c>
      <c r="L22" s="110">
        <f t="shared" si="0"/>
        <v>13151.71</v>
      </c>
      <c r="M22" s="114">
        <f t="shared" si="1"/>
        <v>1</v>
      </c>
      <c r="N22" s="112">
        <f t="shared" si="2"/>
        <v>0</v>
      </c>
      <c r="O22" s="113">
        <f t="shared" si="3"/>
        <v>0</v>
      </c>
      <c r="P22" s="112">
        <v>13151.71</v>
      </c>
      <c r="Q22" s="114">
        <f t="shared" si="4"/>
        <v>1</v>
      </c>
    </row>
    <row r="23" spans="1:17" ht="16.5">
      <c r="A23" s="71" t="s">
        <v>139</v>
      </c>
      <c r="B23" s="333" t="s">
        <v>181</v>
      </c>
      <c r="C23" s="333"/>
      <c r="D23" s="333"/>
      <c r="E23" s="333"/>
      <c r="F23" s="333"/>
      <c r="G23" s="333"/>
      <c r="H23" s="83">
        <f>SUM(H24)</f>
        <v>0</v>
      </c>
      <c r="I23" s="111"/>
      <c r="J23" s="112"/>
      <c r="K23" s="115"/>
      <c r="L23" s="110">
        <f t="shared" si="0"/>
        <v>0</v>
      </c>
      <c r="M23" s="114"/>
      <c r="N23" s="112"/>
      <c r="O23" s="113"/>
      <c r="P23" s="112"/>
      <c r="Q23" s="114"/>
    </row>
    <row r="24" spans="1:17" ht="25.5">
      <c r="A24" s="37" t="s">
        <v>16</v>
      </c>
      <c r="B24" s="56" t="s">
        <v>248</v>
      </c>
      <c r="C24" s="72" t="s">
        <v>111</v>
      </c>
      <c r="D24" s="73">
        <v>61.26</v>
      </c>
      <c r="E24" s="74">
        <f>SUM('Comp. Unitaria'!F183,'Comp. Unitaria'!F184)</f>
        <v>0</v>
      </c>
      <c r="F24" s="97">
        <f>'COMP. BDI'!$C$41</f>
        <v>0.2465</v>
      </c>
      <c r="G24" s="39">
        <f>E24+(ROUND(F24*E24,2))</f>
        <v>0</v>
      </c>
      <c r="H24" s="39">
        <f>ROUND(G24*D24,2)</f>
        <v>0</v>
      </c>
      <c r="I24" s="111"/>
      <c r="J24" s="112">
        <v>583.81</v>
      </c>
      <c r="K24" s="113">
        <v>1</v>
      </c>
      <c r="L24" s="110">
        <f t="shared" si="0"/>
        <v>583.81</v>
      </c>
      <c r="M24" s="114">
        <f t="shared" si="1"/>
        <v>1</v>
      </c>
      <c r="N24" s="112">
        <f t="shared" si="2"/>
        <v>0</v>
      </c>
      <c r="O24" s="113">
        <f t="shared" si="3"/>
        <v>0</v>
      </c>
      <c r="P24" s="112">
        <v>583.81</v>
      </c>
      <c r="Q24" s="114">
        <f t="shared" si="4"/>
        <v>1</v>
      </c>
    </row>
    <row r="25" spans="1:17" ht="16.5">
      <c r="A25" s="71" t="s">
        <v>140</v>
      </c>
      <c r="B25" s="330" t="s">
        <v>182</v>
      </c>
      <c r="C25" s="330"/>
      <c r="D25" s="330"/>
      <c r="E25" s="330"/>
      <c r="F25" s="330"/>
      <c r="G25" s="330"/>
      <c r="H25" s="83">
        <f>SUM(H26:H28)</f>
        <v>420.2</v>
      </c>
      <c r="I25" s="111"/>
      <c r="J25" s="112"/>
      <c r="K25" s="115"/>
      <c r="L25" s="110">
        <f t="shared" si="0"/>
        <v>0</v>
      </c>
      <c r="M25" s="114"/>
      <c r="N25" s="112"/>
      <c r="O25" s="113"/>
      <c r="P25" s="112"/>
      <c r="Q25" s="114"/>
    </row>
    <row r="26" spans="1:17" ht="38.25">
      <c r="A26" s="37" t="s">
        <v>8</v>
      </c>
      <c r="B26" s="57" t="s">
        <v>249</v>
      </c>
      <c r="C26" s="37" t="s">
        <v>57</v>
      </c>
      <c r="D26" s="40">
        <v>332.61</v>
      </c>
      <c r="E26" s="38">
        <f>SUM('Comp. Unitaria'!F206,'Comp. Unitaria'!F207)</f>
        <v>0</v>
      </c>
      <c r="F26" s="97">
        <f>'COMP. BDI'!$C$41</f>
        <v>0.2465</v>
      </c>
      <c r="G26" s="39">
        <f>E26+(ROUND(F26*E26,2))</f>
        <v>0</v>
      </c>
      <c r="H26" s="39">
        <f>ROUND(G26*D26,2)</f>
        <v>0</v>
      </c>
      <c r="I26" s="111"/>
      <c r="J26" s="112">
        <v>12456.24</v>
      </c>
      <c r="K26" s="113">
        <v>1</v>
      </c>
      <c r="L26" s="110">
        <f t="shared" si="0"/>
        <v>12456.24</v>
      </c>
      <c r="M26" s="114">
        <f t="shared" si="1"/>
        <v>1</v>
      </c>
      <c r="N26" s="112">
        <f t="shared" si="2"/>
        <v>0</v>
      </c>
      <c r="O26" s="113">
        <f t="shared" si="3"/>
        <v>0</v>
      </c>
      <c r="P26" s="112">
        <v>12456.24</v>
      </c>
      <c r="Q26" s="114">
        <f t="shared" si="4"/>
        <v>1</v>
      </c>
    </row>
    <row r="27" spans="1:17" ht="25.5">
      <c r="A27" s="37" t="s">
        <v>183</v>
      </c>
      <c r="B27" s="57" t="s">
        <v>185</v>
      </c>
      <c r="C27" s="76" t="s">
        <v>155</v>
      </c>
      <c r="D27" s="40">
        <v>35.4</v>
      </c>
      <c r="E27" s="38">
        <f>SUM('Comp. Unitaria'!F231,'Comp. Unitaria'!F232)</f>
        <v>9.52</v>
      </c>
      <c r="F27" s="97">
        <f>'COMP. BDI'!$C$41</f>
        <v>0.2465</v>
      </c>
      <c r="G27" s="39">
        <f>E27+(ROUND(F27*E27,2))</f>
        <v>11.87</v>
      </c>
      <c r="H27" s="39">
        <f>ROUND(G27*D27,2)</f>
        <v>420.2</v>
      </c>
      <c r="I27" s="111"/>
      <c r="J27" s="112">
        <v>1044.3</v>
      </c>
      <c r="K27" s="113">
        <v>1</v>
      </c>
      <c r="L27" s="110">
        <f t="shared" si="0"/>
        <v>1044.3</v>
      </c>
      <c r="M27" s="114">
        <f t="shared" si="1"/>
        <v>1</v>
      </c>
      <c r="N27" s="112">
        <f t="shared" si="2"/>
        <v>0</v>
      </c>
      <c r="O27" s="113">
        <f t="shared" si="3"/>
        <v>0</v>
      </c>
      <c r="P27" s="112">
        <v>1044.3</v>
      </c>
      <c r="Q27" s="114">
        <f t="shared" si="4"/>
        <v>1</v>
      </c>
    </row>
    <row r="28" spans="1:17" ht="25.5">
      <c r="A28" s="37" t="s">
        <v>184</v>
      </c>
      <c r="B28" s="57" t="s">
        <v>186</v>
      </c>
      <c r="C28" s="76" t="s">
        <v>155</v>
      </c>
      <c r="D28" s="40">
        <v>11</v>
      </c>
      <c r="E28" s="38">
        <f>SUM('Comp. Unitaria'!F256,'Comp. Unitaria'!F257)</f>
        <v>0</v>
      </c>
      <c r="F28" s="97">
        <f>'COMP. BDI'!$C$41</f>
        <v>0.2465</v>
      </c>
      <c r="G28" s="39">
        <f>E28+(ROUND(F28*E28,2))</f>
        <v>0</v>
      </c>
      <c r="H28" s="39">
        <f>ROUND(G28*D28,2)</f>
        <v>0</v>
      </c>
      <c r="I28" s="111"/>
      <c r="J28" s="112">
        <v>200.64</v>
      </c>
      <c r="K28" s="113">
        <v>1</v>
      </c>
      <c r="L28" s="110">
        <f t="shared" si="0"/>
        <v>200.64</v>
      </c>
      <c r="M28" s="114">
        <f t="shared" si="1"/>
        <v>1</v>
      </c>
      <c r="N28" s="112">
        <f t="shared" si="2"/>
        <v>0</v>
      </c>
      <c r="O28" s="113">
        <f t="shared" si="3"/>
        <v>0</v>
      </c>
      <c r="P28" s="112">
        <v>200.64</v>
      </c>
      <c r="Q28" s="114">
        <f t="shared" si="4"/>
        <v>1</v>
      </c>
    </row>
    <row r="29" spans="1:17" ht="16.5">
      <c r="A29" s="71" t="s">
        <v>142</v>
      </c>
      <c r="B29" s="330" t="s">
        <v>144</v>
      </c>
      <c r="C29" s="330"/>
      <c r="D29" s="330"/>
      <c r="E29" s="330"/>
      <c r="F29" s="330"/>
      <c r="G29" s="330"/>
      <c r="H29" s="83">
        <f>SUM(H30:H32)</f>
        <v>6806.05</v>
      </c>
      <c r="I29" s="111"/>
      <c r="J29" s="112"/>
      <c r="K29" s="115"/>
      <c r="L29" s="110">
        <f t="shared" si="0"/>
        <v>0</v>
      </c>
      <c r="M29" s="114"/>
      <c r="N29" s="112"/>
      <c r="O29" s="113"/>
      <c r="P29" s="112"/>
      <c r="Q29" s="114"/>
    </row>
    <row r="30" spans="1:17" ht="16.5">
      <c r="A30" s="37" t="s">
        <v>9</v>
      </c>
      <c r="B30" s="57" t="s">
        <v>187</v>
      </c>
      <c r="C30" s="76" t="s">
        <v>57</v>
      </c>
      <c r="D30" s="40">
        <v>605.59</v>
      </c>
      <c r="E30" s="38">
        <f>SUM('Comp. Unitaria'!F277:F278)</f>
        <v>8.87</v>
      </c>
      <c r="F30" s="97">
        <f>'COMP. BDI'!$C$41</f>
        <v>0.2465</v>
      </c>
      <c r="G30" s="39">
        <f>E30+(ROUND(F30*E30,2))</f>
        <v>11.06</v>
      </c>
      <c r="H30" s="39">
        <f>ROUND(G30*D30,2)</f>
        <v>6697.83</v>
      </c>
      <c r="I30" s="111"/>
      <c r="J30" s="112">
        <v>5250.47</v>
      </c>
      <c r="K30" s="113">
        <v>1</v>
      </c>
      <c r="L30" s="110">
        <f t="shared" si="0"/>
        <v>5250.47</v>
      </c>
      <c r="M30" s="114">
        <f t="shared" si="1"/>
        <v>1</v>
      </c>
      <c r="N30" s="112">
        <f t="shared" si="2"/>
        <v>0</v>
      </c>
      <c r="O30" s="113">
        <f t="shared" si="3"/>
        <v>0</v>
      </c>
      <c r="P30" s="112">
        <v>5250.47</v>
      </c>
      <c r="Q30" s="114">
        <f t="shared" si="4"/>
        <v>1</v>
      </c>
    </row>
    <row r="31" spans="1:17" ht="16.5">
      <c r="A31" s="37" t="s">
        <v>118</v>
      </c>
      <c r="B31" s="57" t="s">
        <v>188</v>
      </c>
      <c r="C31" s="76" t="s">
        <v>57</v>
      </c>
      <c r="D31" s="40">
        <v>605.59</v>
      </c>
      <c r="E31" s="38">
        <f>SUM('Comp. Unitaria'!F299,'Comp. Unitaria'!F300)</f>
        <v>0</v>
      </c>
      <c r="F31" s="97">
        <f>'COMP. BDI'!$C$41</f>
        <v>0.2465</v>
      </c>
      <c r="G31" s="39">
        <f>E31+(ROUND(F31*E31,2))</f>
        <v>0</v>
      </c>
      <c r="H31" s="39">
        <f>ROUND(G31*D31,2)</f>
        <v>0</v>
      </c>
      <c r="I31" s="111"/>
      <c r="J31" s="112">
        <v>21565.06</v>
      </c>
      <c r="K31" s="113">
        <v>1</v>
      </c>
      <c r="L31" s="110">
        <f t="shared" si="0"/>
        <v>21565.06</v>
      </c>
      <c r="M31" s="114">
        <f t="shared" si="1"/>
        <v>1</v>
      </c>
      <c r="N31" s="112">
        <f t="shared" si="2"/>
        <v>0</v>
      </c>
      <c r="O31" s="113">
        <f t="shared" si="3"/>
        <v>0</v>
      </c>
      <c r="P31" s="112">
        <v>21565.06</v>
      </c>
      <c r="Q31" s="114">
        <f t="shared" si="4"/>
        <v>1</v>
      </c>
    </row>
    <row r="32" spans="1:17" ht="25.5">
      <c r="A32" s="37" t="s">
        <v>189</v>
      </c>
      <c r="B32" s="57" t="s">
        <v>190</v>
      </c>
      <c r="C32" s="76" t="s">
        <v>57</v>
      </c>
      <c r="D32" s="40">
        <v>38.24</v>
      </c>
      <c r="E32" s="38">
        <f>SUM('Comp. Unitaria'!F321,'Comp. Unitaria'!F322)</f>
        <v>2.27</v>
      </c>
      <c r="F32" s="97">
        <f>'COMP. BDI'!$C$41</f>
        <v>0.2465</v>
      </c>
      <c r="G32" s="39">
        <f>E32+(ROUND(F32*E32,2))</f>
        <v>2.83</v>
      </c>
      <c r="H32" s="39">
        <f>ROUND(G32*D32,2)</f>
        <v>108.22</v>
      </c>
      <c r="I32" s="111"/>
      <c r="J32" s="112">
        <v>3389.21</v>
      </c>
      <c r="K32" s="113">
        <v>1</v>
      </c>
      <c r="L32" s="110">
        <f t="shared" si="0"/>
        <v>0</v>
      </c>
      <c r="M32" s="114">
        <f t="shared" si="1"/>
        <v>0</v>
      </c>
      <c r="N32" s="112">
        <f t="shared" si="2"/>
        <v>3389.21</v>
      </c>
      <c r="O32" s="113">
        <f t="shared" si="3"/>
        <v>1</v>
      </c>
      <c r="P32" s="115"/>
      <c r="Q32" s="114">
        <f t="shared" si="4"/>
        <v>0</v>
      </c>
    </row>
    <row r="33" spans="1:17" ht="16.5">
      <c r="A33" s="77" t="s">
        <v>143</v>
      </c>
      <c r="B33" s="329" t="s">
        <v>149</v>
      </c>
      <c r="C33" s="329"/>
      <c r="D33" s="329"/>
      <c r="E33" s="329"/>
      <c r="F33" s="329"/>
      <c r="G33" s="329"/>
      <c r="H33" s="83">
        <f>SUM(H34:H37)</f>
        <v>3510.49</v>
      </c>
      <c r="I33" s="111"/>
      <c r="J33" s="112"/>
      <c r="K33" s="115"/>
      <c r="L33" s="110">
        <f t="shared" si="0"/>
        <v>0</v>
      </c>
      <c r="M33" s="114"/>
      <c r="N33" s="112"/>
      <c r="O33" s="113"/>
      <c r="P33" s="115"/>
      <c r="Q33" s="114"/>
    </row>
    <row r="34" spans="1:17" ht="16.5">
      <c r="A34" s="37" t="s">
        <v>10</v>
      </c>
      <c r="B34" s="57" t="s">
        <v>191</v>
      </c>
      <c r="C34" s="76" t="s">
        <v>57</v>
      </c>
      <c r="D34" s="40">
        <v>184.59</v>
      </c>
      <c r="E34" s="38">
        <f>SUM('Comp. Unitaria'!F343,'Comp. Unitaria'!F344)</f>
        <v>5.4</v>
      </c>
      <c r="F34" s="97">
        <f>'COMP. BDI'!$C$41</f>
        <v>0.2465</v>
      </c>
      <c r="G34" s="39">
        <f>E34+(ROUND(F34*E34,2))</f>
        <v>6.73</v>
      </c>
      <c r="H34" s="39">
        <f>ROUND(G34*D34,2)</f>
        <v>1242.29</v>
      </c>
      <c r="I34" s="111"/>
      <c r="J34" s="112">
        <v>8993.22</v>
      </c>
      <c r="K34" s="113">
        <v>1</v>
      </c>
      <c r="L34" s="110">
        <f t="shared" si="0"/>
        <v>8993.22</v>
      </c>
      <c r="M34" s="114">
        <f t="shared" si="1"/>
        <v>1</v>
      </c>
      <c r="N34" s="112">
        <f t="shared" si="2"/>
        <v>0</v>
      </c>
      <c r="O34" s="113">
        <f t="shared" si="3"/>
        <v>0</v>
      </c>
      <c r="P34" s="112">
        <v>8993.22</v>
      </c>
      <c r="Q34" s="114">
        <f t="shared" si="4"/>
        <v>1</v>
      </c>
    </row>
    <row r="35" spans="1:17" ht="16.5">
      <c r="A35" s="37" t="s">
        <v>116</v>
      </c>
      <c r="B35" s="57" t="s">
        <v>192</v>
      </c>
      <c r="C35" s="76" t="s">
        <v>57</v>
      </c>
      <c r="D35" s="40">
        <v>103.41</v>
      </c>
      <c r="E35" s="38">
        <f>SUM('Comp. Unitaria'!F364,'Comp. Unitaria'!F365)</f>
        <v>1.2</v>
      </c>
      <c r="F35" s="97">
        <f>'COMP. BDI'!$C$41</f>
        <v>0.2465</v>
      </c>
      <c r="G35" s="39">
        <f>E35+(ROUND(F35*E35,2))</f>
        <v>1.5</v>
      </c>
      <c r="H35" s="39">
        <f>ROUND(G35*D35,2)</f>
        <v>155.12</v>
      </c>
      <c r="I35" s="111"/>
      <c r="J35" s="112">
        <v>4811.67</v>
      </c>
      <c r="K35" s="113">
        <v>1</v>
      </c>
      <c r="L35" s="110">
        <f t="shared" si="0"/>
        <v>0</v>
      </c>
      <c r="M35" s="114">
        <f t="shared" si="1"/>
        <v>0</v>
      </c>
      <c r="N35" s="112">
        <f t="shared" si="2"/>
        <v>4811.67</v>
      </c>
      <c r="O35" s="113">
        <f t="shared" si="3"/>
        <v>1</v>
      </c>
      <c r="P35" s="115"/>
      <c r="Q35" s="114">
        <f t="shared" si="4"/>
        <v>0</v>
      </c>
    </row>
    <row r="36" spans="1:17" ht="25.5">
      <c r="A36" s="37" t="s">
        <v>193</v>
      </c>
      <c r="B36" s="57" t="s">
        <v>250</v>
      </c>
      <c r="C36" s="76" t="s">
        <v>57</v>
      </c>
      <c r="D36" s="40">
        <v>63.75</v>
      </c>
      <c r="E36" s="38">
        <f>SUM('Comp. Unitaria'!F386)</f>
        <v>11.7</v>
      </c>
      <c r="F36" s="97">
        <f>'COMP. BDI'!$C$41</f>
        <v>0.2465</v>
      </c>
      <c r="G36" s="39">
        <f>E36+(ROUND(F36*E36,2))</f>
        <v>14.58</v>
      </c>
      <c r="H36" s="39">
        <f>ROUND(G36*D36,2)</f>
        <v>929.48</v>
      </c>
      <c r="I36" s="111"/>
      <c r="J36" s="112">
        <v>5597.25</v>
      </c>
      <c r="K36" s="113">
        <v>1</v>
      </c>
      <c r="L36" s="110">
        <f t="shared" si="0"/>
        <v>0</v>
      </c>
      <c r="M36" s="114">
        <f t="shared" si="1"/>
        <v>0</v>
      </c>
      <c r="N36" s="112">
        <f t="shared" si="2"/>
        <v>5597.25</v>
      </c>
      <c r="O36" s="113">
        <f t="shared" si="3"/>
        <v>1</v>
      </c>
      <c r="P36" s="115"/>
      <c r="Q36" s="114">
        <f t="shared" si="4"/>
        <v>0</v>
      </c>
    </row>
    <row r="37" spans="1:17" ht="16.5">
      <c r="A37" s="37" t="s">
        <v>257</v>
      </c>
      <c r="B37" s="57" t="s">
        <v>194</v>
      </c>
      <c r="C37" s="76" t="s">
        <v>57</v>
      </c>
      <c r="D37" s="40">
        <v>81.18</v>
      </c>
      <c r="E37" s="38">
        <f>SUM('Comp. Unitaria'!F386)</f>
        <v>11.7</v>
      </c>
      <c r="F37" s="97">
        <f>'COMP. BDI'!$C$41</f>
        <v>0.2465</v>
      </c>
      <c r="G37" s="39">
        <f>E37+(ROUND(F37*E37,2))</f>
        <v>14.58</v>
      </c>
      <c r="H37" s="39">
        <f>ROUND(G37*D37,2)</f>
        <v>1183.6</v>
      </c>
      <c r="I37" s="111"/>
      <c r="J37" s="112">
        <v>7127.6</v>
      </c>
      <c r="K37" s="113">
        <v>1</v>
      </c>
      <c r="L37" s="110">
        <f t="shared" si="0"/>
        <v>0</v>
      </c>
      <c r="M37" s="114">
        <f t="shared" si="1"/>
        <v>0</v>
      </c>
      <c r="N37" s="112">
        <f t="shared" si="2"/>
        <v>7127.6</v>
      </c>
      <c r="O37" s="113">
        <f t="shared" si="3"/>
        <v>1</v>
      </c>
      <c r="P37" s="115"/>
      <c r="Q37" s="114">
        <f t="shared" si="4"/>
        <v>0</v>
      </c>
    </row>
    <row r="38" spans="1:17" ht="16.5">
      <c r="A38" s="71" t="s">
        <v>145</v>
      </c>
      <c r="B38" s="330" t="s">
        <v>146</v>
      </c>
      <c r="C38" s="330"/>
      <c r="D38" s="330"/>
      <c r="E38" s="330"/>
      <c r="F38" s="330"/>
      <c r="G38" s="330"/>
      <c r="H38" s="83" t="e">
        <f>SUM(H39,H50)</f>
        <v>#REF!</v>
      </c>
      <c r="I38" s="111"/>
      <c r="J38" s="112"/>
      <c r="K38" s="115"/>
      <c r="L38" s="110">
        <f t="shared" si="0"/>
        <v>0</v>
      </c>
      <c r="M38" s="114"/>
      <c r="N38" s="112"/>
      <c r="O38" s="113"/>
      <c r="P38" s="115"/>
      <c r="Q38" s="114"/>
    </row>
    <row r="39" spans="1:17" ht="16.5">
      <c r="A39" s="71" t="s">
        <v>11</v>
      </c>
      <c r="B39" s="330" t="s">
        <v>147</v>
      </c>
      <c r="C39" s="330"/>
      <c r="D39" s="330"/>
      <c r="E39" s="330"/>
      <c r="F39" s="330"/>
      <c r="G39" s="330"/>
      <c r="H39" s="83" t="e">
        <f>SUM(H40:H49)</f>
        <v>#REF!</v>
      </c>
      <c r="I39" s="111"/>
      <c r="J39" s="112"/>
      <c r="K39" s="115"/>
      <c r="L39" s="110">
        <f t="shared" si="0"/>
        <v>0</v>
      </c>
      <c r="M39" s="114"/>
      <c r="N39" s="112"/>
      <c r="O39" s="113"/>
      <c r="P39" s="115"/>
      <c r="Q39" s="114"/>
    </row>
    <row r="40" spans="1:17" ht="72.75" customHeight="1">
      <c r="A40" s="37" t="s">
        <v>195</v>
      </c>
      <c r="B40" s="57" t="s">
        <v>196</v>
      </c>
      <c r="C40" s="76" t="s">
        <v>114</v>
      </c>
      <c r="D40" s="40">
        <v>29</v>
      </c>
      <c r="E40" s="38" t="e">
        <f>'Comp. Unitaria'!#REF!</f>
        <v>#REF!</v>
      </c>
      <c r="F40" s="97">
        <f>'COMP. BDI'!$C$41</f>
        <v>0.2465</v>
      </c>
      <c r="G40" s="39" t="e">
        <f aca="true" t="shared" si="5" ref="G40:G49">E40+(ROUND(F40*E40,2))</f>
        <v>#REF!</v>
      </c>
      <c r="H40" s="39" t="e">
        <f aca="true" t="shared" si="6" ref="H40:H49">ROUND(G40*D40,2)</f>
        <v>#REF!</v>
      </c>
      <c r="I40" s="111"/>
      <c r="J40" s="112">
        <v>3212.91</v>
      </c>
      <c r="K40" s="113">
        <v>1</v>
      </c>
      <c r="L40" s="110">
        <f t="shared" si="0"/>
        <v>0</v>
      </c>
      <c r="M40" s="114">
        <f t="shared" si="1"/>
        <v>0</v>
      </c>
      <c r="N40" s="112">
        <f t="shared" si="2"/>
        <v>3212.91</v>
      </c>
      <c r="O40" s="113">
        <f t="shared" si="3"/>
        <v>1</v>
      </c>
      <c r="P40" s="115"/>
      <c r="Q40" s="114">
        <f t="shared" si="4"/>
        <v>0</v>
      </c>
    </row>
    <row r="41" spans="1:17" ht="38.25">
      <c r="A41" s="37" t="s">
        <v>197</v>
      </c>
      <c r="B41" s="57" t="s">
        <v>198</v>
      </c>
      <c r="C41" s="76" t="s">
        <v>114</v>
      </c>
      <c r="D41" s="76">
        <v>20</v>
      </c>
      <c r="E41" s="78" t="e">
        <f>'Comp. Unitaria'!#REF!</f>
        <v>#REF!</v>
      </c>
      <c r="F41" s="97">
        <f>'COMP. BDI'!$C$41</f>
        <v>0.2465</v>
      </c>
      <c r="G41" s="39" t="e">
        <f t="shared" si="5"/>
        <v>#REF!</v>
      </c>
      <c r="H41" s="39" t="e">
        <f t="shared" si="6"/>
        <v>#REF!</v>
      </c>
      <c r="I41" s="111"/>
      <c r="J41" s="112">
        <v>2682.4</v>
      </c>
      <c r="K41" s="113">
        <v>1</v>
      </c>
      <c r="L41" s="110">
        <f t="shared" si="0"/>
        <v>0</v>
      </c>
      <c r="M41" s="114">
        <f t="shared" si="1"/>
        <v>0</v>
      </c>
      <c r="N41" s="112">
        <f t="shared" si="2"/>
        <v>2682.4</v>
      </c>
      <c r="O41" s="113">
        <f t="shared" si="3"/>
        <v>1</v>
      </c>
      <c r="P41" s="115"/>
      <c r="Q41" s="114">
        <f t="shared" si="4"/>
        <v>0</v>
      </c>
    </row>
    <row r="42" spans="1:17" ht="66.75" customHeight="1">
      <c r="A42" s="37" t="s">
        <v>199</v>
      </c>
      <c r="B42" s="57" t="s">
        <v>202</v>
      </c>
      <c r="C42" s="76" t="s">
        <v>114</v>
      </c>
      <c r="D42" s="76">
        <v>2</v>
      </c>
      <c r="E42" s="78" t="e">
        <f>SUM('Comp. Unitaria'!#REF!,'Comp. Unitaria'!#REF!)</f>
        <v>#REF!</v>
      </c>
      <c r="F42" s="97">
        <f>'COMP. BDI'!$C$41</f>
        <v>0.2465</v>
      </c>
      <c r="G42" s="39" t="e">
        <f t="shared" si="5"/>
        <v>#REF!</v>
      </c>
      <c r="H42" s="39" t="e">
        <f t="shared" si="6"/>
        <v>#REF!</v>
      </c>
      <c r="I42" s="111"/>
      <c r="J42" s="112">
        <v>2678.24</v>
      </c>
      <c r="K42" s="113">
        <v>1</v>
      </c>
      <c r="L42" s="110">
        <f t="shared" si="0"/>
        <v>0</v>
      </c>
      <c r="M42" s="114">
        <f t="shared" si="1"/>
        <v>0</v>
      </c>
      <c r="N42" s="112">
        <f t="shared" si="2"/>
        <v>2678.24</v>
      </c>
      <c r="O42" s="113">
        <f t="shared" si="3"/>
        <v>1</v>
      </c>
      <c r="P42" s="115"/>
      <c r="Q42" s="114">
        <f t="shared" si="4"/>
        <v>0</v>
      </c>
    </row>
    <row r="43" spans="1:17" ht="16.5">
      <c r="A43" s="37" t="s">
        <v>201</v>
      </c>
      <c r="B43" s="57" t="e">
        <f>'Comp. Unitaria'!#REF!</f>
        <v>#REF!</v>
      </c>
      <c r="C43" s="76" t="s">
        <v>114</v>
      </c>
      <c r="D43" s="76">
        <v>5</v>
      </c>
      <c r="E43" s="78" t="e">
        <f>SUM('Comp. Unitaria'!#REF!,'Comp. Unitaria'!#REF!)</f>
        <v>#REF!</v>
      </c>
      <c r="F43" s="97">
        <f>'COMP. BDI'!$C$41</f>
        <v>0.2465</v>
      </c>
      <c r="G43" s="39" t="e">
        <f t="shared" si="5"/>
        <v>#REF!</v>
      </c>
      <c r="H43" s="39" t="e">
        <f t="shared" si="6"/>
        <v>#REF!</v>
      </c>
      <c r="I43" s="111"/>
      <c r="J43" s="112">
        <v>412.1</v>
      </c>
      <c r="K43" s="113">
        <v>1</v>
      </c>
      <c r="L43" s="110">
        <f t="shared" si="0"/>
        <v>0</v>
      </c>
      <c r="M43" s="114">
        <f t="shared" si="1"/>
        <v>0</v>
      </c>
      <c r="N43" s="112">
        <f t="shared" si="2"/>
        <v>412.1</v>
      </c>
      <c r="O43" s="113">
        <f t="shared" si="3"/>
        <v>1</v>
      </c>
      <c r="P43" s="115"/>
      <c r="Q43" s="114">
        <f t="shared" si="4"/>
        <v>0</v>
      </c>
    </row>
    <row r="44" spans="1:17" ht="16.5">
      <c r="A44" s="37" t="s">
        <v>203</v>
      </c>
      <c r="B44" s="57" t="s">
        <v>205</v>
      </c>
      <c r="C44" s="76" t="s">
        <v>114</v>
      </c>
      <c r="D44" s="76">
        <v>6</v>
      </c>
      <c r="E44" s="78" t="e">
        <f>SUM('Comp. Unitaria'!#REF!,'Comp. Unitaria'!#REF!)</f>
        <v>#REF!</v>
      </c>
      <c r="F44" s="97">
        <f>'COMP. BDI'!$C$41</f>
        <v>0.2465</v>
      </c>
      <c r="G44" s="39" t="e">
        <f t="shared" si="5"/>
        <v>#REF!</v>
      </c>
      <c r="H44" s="39" t="e">
        <f t="shared" si="6"/>
        <v>#REF!</v>
      </c>
      <c r="I44" s="111"/>
      <c r="J44" s="112">
        <v>1963.74</v>
      </c>
      <c r="K44" s="113">
        <v>1</v>
      </c>
      <c r="L44" s="110">
        <f t="shared" si="0"/>
        <v>0</v>
      </c>
      <c r="M44" s="114">
        <f t="shared" si="1"/>
        <v>0</v>
      </c>
      <c r="N44" s="112">
        <f t="shared" si="2"/>
        <v>1963.74</v>
      </c>
      <c r="O44" s="113">
        <f t="shared" si="3"/>
        <v>1</v>
      </c>
      <c r="P44" s="115"/>
      <c r="Q44" s="114">
        <f t="shared" si="4"/>
        <v>0</v>
      </c>
    </row>
    <row r="45" spans="1:17" ht="16.5">
      <c r="A45" s="37" t="s">
        <v>204</v>
      </c>
      <c r="B45" s="57" t="s">
        <v>207</v>
      </c>
      <c r="C45" s="76" t="s">
        <v>114</v>
      </c>
      <c r="D45" s="76">
        <v>1</v>
      </c>
      <c r="E45" s="78" t="e">
        <f>SUM('Comp. Unitaria'!#REF!,'Comp. Unitaria'!#REF!)</f>
        <v>#REF!</v>
      </c>
      <c r="F45" s="97">
        <f>'COMP. BDI'!$C$41</f>
        <v>0.2465</v>
      </c>
      <c r="G45" s="39" t="e">
        <f t="shared" si="5"/>
        <v>#REF!</v>
      </c>
      <c r="H45" s="39" t="e">
        <f t="shared" si="6"/>
        <v>#REF!</v>
      </c>
      <c r="I45" s="111"/>
      <c r="J45" s="112">
        <v>642.81</v>
      </c>
      <c r="K45" s="113">
        <v>1</v>
      </c>
      <c r="L45" s="110">
        <f t="shared" si="0"/>
        <v>0</v>
      </c>
      <c r="M45" s="114">
        <f t="shared" si="1"/>
        <v>0</v>
      </c>
      <c r="N45" s="112">
        <f t="shared" si="2"/>
        <v>642.81</v>
      </c>
      <c r="O45" s="113">
        <f t="shared" si="3"/>
        <v>1</v>
      </c>
      <c r="P45" s="115"/>
      <c r="Q45" s="114">
        <f t="shared" si="4"/>
        <v>0</v>
      </c>
    </row>
    <row r="46" spans="1:17" ht="25.5">
      <c r="A46" s="37" t="s">
        <v>206</v>
      </c>
      <c r="B46" s="57" t="s">
        <v>251</v>
      </c>
      <c r="C46" s="76" t="s">
        <v>114</v>
      </c>
      <c r="D46" s="76">
        <v>2</v>
      </c>
      <c r="E46" s="78" t="e">
        <f>SUM('Comp. Unitaria'!#REF!)</f>
        <v>#REF!</v>
      </c>
      <c r="F46" s="97">
        <f>'COMP. BDI'!$C$41</f>
        <v>0.2465</v>
      </c>
      <c r="G46" s="39" t="e">
        <f t="shared" si="5"/>
        <v>#REF!</v>
      </c>
      <c r="H46" s="39" t="e">
        <f t="shared" si="6"/>
        <v>#REF!</v>
      </c>
      <c r="I46" s="111"/>
      <c r="J46" s="112">
        <v>415.2</v>
      </c>
      <c r="K46" s="113">
        <v>1</v>
      </c>
      <c r="L46" s="110">
        <f t="shared" si="0"/>
        <v>0</v>
      </c>
      <c r="M46" s="114">
        <f t="shared" si="1"/>
        <v>0</v>
      </c>
      <c r="N46" s="112">
        <f t="shared" si="2"/>
        <v>415.2</v>
      </c>
      <c r="O46" s="113">
        <f t="shared" si="3"/>
        <v>1</v>
      </c>
      <c r="P46" s="115"/>
      <c r="Q46" s="114">
        <f t="shared" si="4"/>
        <v>0</v>
      </c>
    </row>
    <row r="47" spans="1:17" ht="16.5">
      <c r="A47" s="37" t="s">
        <v>208</v>
      </c>
      <c r="B47" s="57" t="e">
        <f>'Comp. Unitaria'!#REF!</f>
        <v>#REF!</v>
      </c>
      <c r="C47" s="76" t="s">
        <v>15</v>
      </c>
      <c r="D47" s="76">
        <v>60</v>
      </c>
      <c r="E47" s="78" t="e">
        <f>SUM('Comp. Unitaria'!#REF!,'Comp. Unitaria'!#REF!)</f>
        <v>#REF!</v>
      </c>
      <c r="F47" s="97">
        <f>'COMP. BDI'!$C$41</f>
        <v>0.2465</v>
      </c>
      <c r="G47" s="39" t="e">
        <f t="shared" si="5"/>
        <v>#REF!</v>
      </c>
      <c r="H47" s="39" t="e">
        <f t="shared" si="6"/>
        <v>#REF!</v>
      </c>
      <c r="I47" s="111"/>
      <c r="J47" s="112">
        <v>1153.2</v>
      </c>
      <c r="K47" s="113">
        <v>1</v>
      </c>
      <c r="L47" s="110">
        <f t="shared" si="0"/>
        <v>0</v>
      </c>
      <c r="M47" s="114">
        <f t="shared" si="1"/>
        <v>0</v>
      </c>
      <c r="N47" s="112">
        <f t="shared" si="2"/>
        <v>1153.2</v>
      </c>
      <c r="O47" s="113">
        <f t="shared" si="3"/>
        <v>1</v>
      </c>
      <c r="P47" s="115"/>
      <c r="Q47" s="114">
        <f t="shared" si="4"/>
        <v>0</v>
      </c>
    </row>
    <row r="48" spans="1:17" ht="16.5">
      <c r="A48" s="37" t="s">
        <v>209</v>
      </c>
      <c r="B48" s="57" t="e">
        <f>'Comp. Unitaria'!#REF!</f>
        <v>#REF!</v>
      </c>
      <c r="C48" s="76" t="s">
        <v>15</v>
      </c>
      <c r="D48" s="76">
        <v>10</v>
      </c>
      <c r="E48" s="78" t="e">
        <f>SUM('Comp. Unitaria'!#REF!,'Comp. Unitaria'!#REF!)</f>
        <v>#REF!</v>
      </c>
      <c r="F48" s="97">
        <f>'COMP. BDI'!$C$41</f>
        <v>0.2465</v>
      </c>
      <c r="G48" s="39" t="e">
        <f t="shared" si="5"/>
        <v>#REF!</v>
      </c>
      <c r="H48" s="39" t="e">
        <f t="shared" si="6"/>
        <v>#REF!</v>
      </c>
      <c r="I48" s="111"/>
      <c r="J48" s="112">
        <v>237.3</v>
      </c>
      <c r="K48" s="113">
        <v>1</v>
      </c>
      <c r="L48" s="110">
        <f t="shared" si="0"/>
        <v>0</v>
      </c>
      <c r="M48" s="114">
        <f t="shared" si="1"/>
        <v>0</v>
      </c>
      <c r="N48" s="112">
        <f t="shared" si="2"/>
        <v>237.3</v>
      </c>
      <c r="O48" s="113">
        <f t="shared" si="3"/>
        <v>1</v>
      </c>
      <c r="P48" s="115"/>
      <c r="Q48" s="114">
        <f t="shared" si="4"/>
        <v>0</v>
      </c>
    </row>
    <row r="49" spans="1:17" ht="16.5">
      <c r="A49" s="37" t="s">
        <v>210</v>
      </c>
      <c r="B49" s="57" t="e">
        <f>'Comp. Unitaria'!#REF!</f>
        <v>#REF!</v>
      </c>
      <c r="C49" s="76" t="s">
        <v>114</v>
      </c>
      <c r="D49" s="40">
        <v>40</v>
      </c>
      <c r="E49" s="78" t="e">
        <f>SUM('Comp. Unitaria'!#REF!,'Comp. Unitaria'!#REF!)</f>
        <v>#REF!</v>
      </c>
      <c r="F49" s="97">
        <f>'COMP. BDI'!$C$41</f>
        <v>0.2465</v>
      </c>
      <c r="G49" s="39" t="e">
        <f t="shared" si="5"/>
        <v>#REF!</v>
      </c>
      <c r="H49" s="39" t="e">
        <f t="shared" si="6"/>
        <v>#REF!</v>
      </c>
      <c r="I49" s="111"/>
      <c r="J49" s="112">
        <v>768.8</v>
      </c>
      <c r="K49" s="113">
        <v>1</v>
      </c>
      <c r="L49" s="110">
        <f t="shared" si="0"/>
        <v>0</v>
      </c>
      <c r="M49" s="114">
        <f t="shared" si="1"/>
        <v>0</v>
      </c>
      <c r="N49" s="112">
        <f t="shared" si="2"/>
        <v>768.8</v>
      </c>
      <c r="O49" s="113">
        <f t="shared" si="3"/>
        <v>1</v>
      </c>
      <c r="P49" s="115"/>
      <c r="Q49" s="114">
        <f t="shared" si="4"/>
        <v>0</v>
      </c>
    </row>
    <row r="50" spans="1:17" ht="16.5">
      <c r="A50" s="71" t="s">
        <v>18</v>
      </c>
      <c r="B50" s="330" t="s">
        <v>148</v>
      </c>
      <c r="C50" s="330"/>
      <c r="D50" s="330"/>
      <c r="E50" s="330"/>
      <c r="F50" s="330"/>
      <c r="G50" s="330"/>
      <c r="H50" s="83" t="e">
        <f>SUM(H51:H57)</f>
        <v>#REF!</v>
      </c>
      <c r="I50" s="111"/>
      <c r="J50" s="112"/>
      <c r="K50" s="115"/>
      <c r="L50" s="110">
        <f t="shared" si="0"/>
        <v>0</v>
      </c>
      <c r="M50" s="114"/>
      <c r="N50" s="112"/>
      <c r="O50" s="113"/>
      <c r="P50" s="115"/>
      <c r="Q50" s="114"/>
    </row>
    <row r="51" spans="1:17" ht="25.5">
      <c r="A51" s="37" t="s">
        <v>129</v>
      </c>
      <c r="B51" s="57" t="s">
        <v>211</v>
      </c>
      <c r="C51" s="37" t="s">
        <v>200</v>
      </c>
      <c r="D51" s="40">
        <v>11</v>
      </c>
      <c r="E51" s="38" t="e">
        <f>SUM('Comp. Unitaria'!#REF!,'Comp. Unitaria'!#REF!)</f>
        <v>#REF!</v>
      </c>
      <c r="F51" s="97">
        <f>'COMP. BDI'!$C$41</f>
        <v>0.2465</v>
      </c>
      <c r="G51" s="39" t="e">
        <f aca="true" t="shared" si="7" ref="G51:G56">E51+(ROUND(F51*E51,2))</f>
        <v>#REF!</v>
      </c>
      <c r="H51" s="39" t="e">
        <f aca="true" t="shared" si="8" ref="H51:H56">ROUND(G51*D51,2)</f>
        <v>#REF!</v>
      </c>
      <c r="I51" s="111"/>
      <c r="J51" s="112">
        <v>3336.96</v>
      </c>
      <c r="K51" s="113">
        <v>1</v>
      </c>
      <c r="L51" s="110">
        <f t="shared" si="0"/>
        <v>0</v>
      </c>
      <c r="M51" s="114">
        <f t="shared" si="1"/>
        <v>0</v>
      </c>
      <c r="N51" s="112">
        <f t="shared" si="2"/>
        <v>3336.96</v>
      </c>
      <c r="O51" s="113">
        <f t="shared" si="3"/>
        <v>1</v>
      </c>
      <c r="P51" s="115"/>
      <c r="Q51" s="114">
        <f t="shared" si="4"/>
        <v>0</v>
      </c>
    </row>
    <row r="52" spans="1:17" ht="16.5">
      <c r="A52" s="37" t="s">
        <v>130</v>
      </c>
      <c r="B52" s="57" t="s">
        <v>212</v>
      </c>
      <c r="C52" s="37" t="s">
        <v>200</v>
      </c>
      <c r="D52" s="40">
        <v>10</v>
      </c>
      <c r="E52" s="38" t="e">
        <f>SUM('Comp. Unitaria'!#REF!,'Comp. Unitaria'!#REF!)</f>
        <v>#REF!</v>
      </c>
      <c r="F52" s="97">
        <f>'COMP. BDI'!$C$41</f>
        <v>0.2465</v>
      </c>
      <c r="G52" s="39" t="e">
        <f t="shared" si="7"/>
        <v>#REF!</v>
      </c>
      <c r="H52" s="39" t="e">
        <f t="shared" si="8"/>
        <v>#REF!</v>
      </c>
      <c r="I52" s="111"/>
      <c r="J52" s="112">
        <v>3333.4</v>
      </c>
      <c r="K52" s="113">
        <v>1</v>
      </c>
      <c r="L52" s="110">
        <f t="shared" si="0"/>
        <v>0</v>
      </c>
      <c r="M52" s="114">
        <f t="shared" si="1"/>
        <v>0</v>
      </c>
      <c r="N52" s="112">
        <f t="shared" si="2"/>
        <v>3333.4</v>
      </c>
      <c r="O52" s="113">
        <f t="shared" si="3"/>
        <v>1</v>
      </c>
      <c r="P52" s="115"/>
      <c r="Q52" s="114">
        <f t="shared" si="4"/>
        <v>0</v>
      </c>
    </row>
    <row r="53" spans="1:17" ht="76.5">
      <c r="A53" s="37" t="s">
        <v>131</v>
      </c>
      <c r="B53" s="41" t="s">
        <v>213</v>
      </c>
      <c r="C53" s="79" t="s">
        <v>114</v>
      </c>
      <c r="D53" s="42">
        <v>1</v>
      </c>
      <c r="E53" s="80" t="e">
        <f>'Comp. Unitaria'!#REF!</f>
        <v>#REF!</v>
      </c>
      <c r="F53" s="97">
        <f>'COMP. BDI'!$C$41</f>
        <v>0.2465</v>
      </c>
      <c r="G53" s="39" t="e">
        <f t="shared" si="7"/>
        <v>#REF!</v>
      </c>
      <c r="H53" s="39" t="e">
        <f t="shared" si="8"/>
        <v>#REF!</v>
      </c>
      <c r="I53" s="111"/>
      <c r="J53" s="112">
        <v>7687.42</v>
      </c>
      <c r="K53" s="113">
        <v>1</v>
      </c>
      <c r="L53" s="110">
        <f t="shared" si="0"/>
        <v>0</v>
      </c>
      <c r="M53" s="114">
        <f t="shared" si="1"/>
        <v>0</v>
      </c>
      <c r="N53" s="112">
        <f t="shared" si="2"/>
        <v>7687.42</v>
      </c>
      <c r="O53" s="113">
        <f t="shared" si="3"/>
        <v>1</v>
      </c>
      <c r="P53" s="115"/>
      <c r="Q53" s="114">
        <f t="shared" si="4"/>
        <v>0</v>
      </c>
    </row>
    <row r="54" spans="1:17" ht="16.5">
      <c r="A54" s="37" t="s">
        <v>214</v>
      </c>
      <c r="B54" s="41" t="s">
        <v>252</v>
      </c>
      <c r="C54" s="79" t="s">
        <v>114</v>
      </c>
      <c r="D54" s="42">
        <v>1</v>
      </c>
      <c r="E54" s="80" t="e">
        <f>SUM('Comp. Unitaria'!#REF!,'Comp. Unitaria'!#REF!)</f>
        <v>#REF!</v>
      </c>
      <c r="F54" s="97">
        <f>'COMP. BDI'!$C$41</f>
        <v>0.2465</v>
      </c>
      <c r="G54" s="39" t="e">
        <f t="shared" si="7"/>
        <v>#REF!</v>
      </c>
      <c r="H54" s="39" t="e">
        <f t="shared" si="8"/>
        <v>#REF!</v>
      </c>
      <c r="I54" s="111"/>
      <c r="J54" s="112">
        <v>1998.04</v>
      </c>
      <c r="K54" s="113">
        <v>1</v>
      </c>
      <c r="L54" s="110">
        <f t="shared" si="0"/>
        <v>0</v>
      </c>
      <c r="M54" s="114">
        <f t="shared" si="1"/>
        <v>0</v>
      </c>
      <c r="N54" s="112">
        <f t="shared" si="2"/>
        <v>1998.04</v>
      </c>
      <c r="O54" s="113">
        <f t="shared" si="3"/>
        <v>1</v>
      </c>
      <c r="P54" s="115"/>
      <c r="Q54" s="114">
        <f t="shared" si="4"/>
        <v>0</v>
      </c>
    </row>
    <row r="55" spans="1:17" ht="38.25">
      <c r="A55" s="37" t="s">
        <v>215</v>
      </c>
      <c r="B55" s="41" t="s">
        <v>253</v>
      </c>
      <c r="C55" s="79" t="s">
        <v>114</v>
      </c>
      <c r="D55" s="42">
        <v>4</v>
      </c>
      <c r="E55" s="80" t="e">
        <f>SUM('Comp. Unitaria'!#REF!,'Comp. Unitaria'!#REF!)</f>
        <v>#REF!</v>
      </c>
      <c r="F55" s="97">
        <f>'COMP. BDI'!$C$41</f>
        <v>0.2465</v>
      </c>
      <c r="G55" s="39" t="e">
        <f t="shared" si="7"/>
        <v>#REF!</v>
      </c>
      <c r="H55" s="39" t="e">
        <f t="shared" si="8"/>
        <v>#REF!</v>
      </c>
      <c r="I55" s="111"/>
      <c r="J55" s="112">
        <v>243.16</v>
      </c>
      <c r="K55" s="113">
        <v>1</v>
      </c>
      <c r="L55" s="110">
        <f t="shared" si="0"/>
        <v>0</v>
      </c>
      <c r="M55" s="114">
        <f t="shared" si="1"/>
        <v>0</v>
      </c>
      <c r="N55" s="112">
        <f t="shared" si="2"/>
        <v>243.16</v>
      </c>
      <c r="O55" s="113">
        <f t="shared" si="3"/>
        <v>1</v>
      </c>
      <c r="P55" s="115"/>
      <c r="Q55" s="114">
        <f t="shared" si="4"/>
        <v>0</v>
      </c>
    </row>
    <row r="56" spans="1:17" ht="38.25">
      <c r="A56" s="37" t="s">
        <v>216</v>
      </c>
      <c r="B56" s="41" t="s">
        <v>254</v>
      </c>
      <c r="C56" s="79" t="s">
        <v>114</v>
      </c>
      <c r="D56" s="42">
        <v>6</v>
      </c>
      <c r="E56" s="80" t="e">
        <f>SUM('Comp. Unitaria'!#REF!,'Comp. Unitaria'!#REF!)</f>
        <v>#REF!</v>
      </c>
      <c r="F56" s="97">
        <f>'COMP. BDI'!$C$41</f>
        <v>0.2465</v>
      </c>
      <c r="G56" s="39" t="e">
        <f t="shared" si="7"/>
        <v>#REF!</v>
      </c>
      <c r="H56" s="39" t="e">
        <f t="shared" si="8"/>
        <v>#REF!</v>
      </c>
      <c r="I56" s="111"/>
      <c r="J56" s="112">
        <v>1106.88</v>
      </c>
      <c r="K56" s="113">
        <v>1</v>
      </c>
      <c r="L56" s="110">
        <f t="shared" si="0"/>
        <v>0</v>
      </c>
      <c r="M56" s="114">
        <f t="shared" si="1"/>
        <v>0</v>
      </c>
      <c r="N56" s="112">
        <f t="shared" si="2"/>
        <v>1106.88</v>
      </c>
      <c r="O56" s="113">
        <f t="shared" si="3"/>
        <v>1</v>
      </c>
      <c r="P56" s="115"/>
      <c r="Q56" s="114">
        <f t="shared" si="4"/>
        <v>0</v>
      </c>
    </row>
    <row r="57" spans="1:17" ht="16.5">
      <c r="A57" s="37" t="s">
        <v>259</v>
      </c>
      <c r="B57" s="41" t="s">
        <v>260</v>
      </c>
      <c r="C57" s="79" t="s">
        <v>114</v>
      </c>
      <c r="D57" s="42">
        <v>1</v>
      </c>
      <c r="E57" s="80" t="e">
        <f>SUM('Comp. Unitaria'!#REF!,'Comp. Unitaria'!#REF!)</f>
        <v>#REF!</v>
      </c>
      <c r="F57" s="97">
        <f>'COMP. BDI'!$C$41</f>
        <v>0.2465</v>
      </c>
      <c r="G57" s="39" t="e">
        <f>E57+(ROUND(F57*E57,2))</f>
        <v>#REF!</v>
      </c>
      <c r="H57" s="39" t="e">
        <f>ROUND(G57*D57,2)</f>
        <v>#REF!</v>
      </c>
      <c r="I57" s="111"/>
      <c r="J57" s="112">
        <v>1549.79</v>
      </c>
      <c r="K57" s="113">
        <v>1</v>
      </c>
      <c r="L57" s="110">
        <f t="shared" si="0"/>
        <v>0</v>
      </c>
      <c r="M57" s="114">
        <f t="shared" si="1"/>
        <v>0</v>
      </c>
      <c r="N57" s="112">
        <f t="shared" si="2"/>
        <v>1549.79</v>
      </c>
      <c r="O57" s="113">
        <f t="shared" si="3"/>
        <v>1</v>
      </c>
      <c r="P57" s="115"/>
      <c r="Q57" s="114">
        <f t="shared" si="4"/>
        <v>0</v>
      </c>
    </row>
    <row r="58" spans="1:17" ht="16.5">
      <c r="A58" s="77" t="s">
        <v>217</v>
      </c>
      <c r="B58" s="329" t="s">
        <v>152</v>
      </c>
      <c r="C58" s="329"/>
      <c r="D58" s="329"/>
      <c r="E58" s="329"/>
      <c r="F58" s="329"/>
      <c r="G58" s="329"/>
      <c r="H58" s="83" t="e">
        <f>SUM(H59:H60)</f>
        <v>#REF!</v>
      </c>
      <c r="I58" s="111"/>
      <c r="J58" s="112"/>
      <c r="K58" s="115"/>
      <c r="L58" s="110">
        <f t="shared" si="0"/>
        <v>0</v>
      </c>
      <c r="M58" s="114"/>
      <c r="N58" s="112"/>
      <c r="O58" s="113"/>
      <c r="P58" s="115"/>
      <c r="Q58" s="114"/>
    </row>
    <row r="59" spans="1:17" ht="16.5">
      <c r="A59" s="79" t="s">
        <v>12</v>
      </c>
      <c r="B59" s="41" t="s">
        <v>218</v>
      </c>
      <c r="C59" s="76" t="s">
        <v>57</v>
      </c>
      <c r="D59" s="42">
        <v>184.59</v>
      </c>
      <c r="E59" s="80" t="e">
        <f>SUM('Comp. Unitaria'!#REF!,'Comp. Unitaria'!#REF!)</f>
        <v>#REF!</v>
      </c>
      <c r="F59" s="97">
        <f>'COMP. BDI'!$C$41</f>
        <v>0.2465</v>
      </c>
      <c r="G59" s="39" t="e">
        <f>E59+(ROUND(F59*E59,2))</f>
        <v>#REF!</v>
      </c>
      <c r="H59" s="39" t="e">
        <f>ROUND(G59*D59,2)</f>
        <v>#REF!</v>
      </c>
      <c r="I59" s="111"/>
      <c r="J59" s="112">
        <v>7734.32</v>
      </c>
      <c r="K59" s="113">
        <v>1</v>
      </c>
      <c r="L59" s="110">
        <f t="shared" si="0"/>
        <v>0</v>
      </c>
      <c r="M59" s="114">
        <f t="shared" si="1"/>
        <v>0</v>
      </c>
      <c r="N59" s="112">
        <f t="shared" si="2"/>
        <v>7734.32</v>
      </c>
      <c r="O59" s="113">
        <f t="shared" si="3"/>
        <v>1</v>
      </c>
      <c r="P59" s="115"/>
      <c r="Q59" s="114">
        <f t="shared" si="4"/>
        <v>0</v>
      </c>
    </row>
    <row r="60" spans="1:17" ht="16.5">
      <c r="A60" s="79" t="s">
        <v>113</v>
      </c>
      <c r="B60" s="41" t="s">
        <v>219</v>
      </c>
      <c r="C60" s="76" t="s">
        <v>57</v>
      </c>
      <c r="D60" s="81">
        <v>184.59</v>
      </c>
      <c r="E60" s="80" t="e">
        <f>SUM('Comp. Unitaria'!#REF!,'Comp. Unitaria'!#REF!)</f>
        <v>#REF!</v>
      </c>
      <c r="F60" s="97">
        <f>'COMP. BDI'!$C$41</f>
        <v>0.2465</v>
      </c>
      <c r="G60" s="39" t="e">
        <f>E60+(ROUND(F60*E60,2))</f>
        <v>#REF!</v>
      </c>
      <c r="H60" s="39" t="e">
        <f>ROUND(G60*D60,2)</f>
        <v>#REF!</v>
      </c>
      <c r="I60" s="111"/>
      <c r="J60" s="112">
        <v>6949.81</v>
      </c>
      <c r="K60" s="113">
        <v>1</v>
      </c>
      <c r="L60" s="110">
        <f t="shared" si="0"/>
        <v>0</v>
      </c>
      <c r="M60" s="114">
        <f t="shared" si="1"/>
        <v>0</v>
      </c>
      <c r="N60" s="112">
        <f t="shared" si="2"/>
        <v>6949.81</v>
      </c>
      <c r="O60" s="113">
        <f t="shared" si="3"/>
        <v>1</v>
      </c>
      <c r="P60" s="115"/>
      <c r="Q60" s="114">
        <f t="shared" si="4"/>
        <v>0</v>
      </c>
    </row>
    <row r="61" spans="1:17" ht="16.5">
      <c r="A61" s="77" t="s">
        <v>150</v>
      </c>
      <c r="B61" s="329" t="s">
        <v>154</v>
      </c>
      <c r="C61" s="329"/>
      <c r="D61" s="329"/>
      <c r="E61" s="329"/>
      <c r="F61" s="329"/>
      <c r="G61" s="329"/>
      <c r="H61" s="83" t="e">
        <f>SUM(H62:H63)</f>
        <v>#REF!</v>
      </c>
      <c r="I61" s="111"/>
      <c r="J61" s="112"/>
      <c r="K61" s="115"/>
      <c r="L61" s="110">
        <f t="shared" si="0"/>
        <v>0</v>
      </c>
      <c r="M61" s="114"/>
      <c r="N61" s="112"/>
      <c r="O61" s="113"/>
      <c r="P61" s="115"/>
      <c r="Q61" s="114"/>
    </row>
    <row r="62" spans="1:17" ht="16.5">
      <c r="A62" s="79" t="s">
        <v>13</v>
      </c>
      <c r="B62" s="41" t="s">
        <v>220</v>
      </c>
      <c r="C62" s="76" t="s">
        <v>57</v>
      </c>
      <c r="D62" s="42">
        <v>15.54</v>
      </c>
      <c r="E62" s="80" t="e">
        <f>SUM('Comp. Unitaria'!#REF!,'Comp. Unitaria'!#REF!)</f>
        <v>#REF!</v>
      </c>
      <c r="F62" s="97">
        <f>'COMP. BDI'!$C$41</f>
        <v>0.2465</v>
      </c>
      <c r="G62" s="39" t="e">
        <f>E62+(ROUND(F62*E62,2))</f>
        <v>#REF!</v>
      </c>
      <c r="H62" s="39" t="e">
        <f>ROUND(G62*D62,2)</f>
        <v>#REF!</v>
      </c>
      <c r="I62" s="111"/>
      <c r="J62" s="112">
        <v>7601.24</v>
      </c>
      <c r="K62" s="113">
        <v>1</v>
      </c>
      <c r="L62" s="110">
        <f t="shared" si="0"/>
        <v>0</v>
      </c>
      <c r="M62" s="114">
        <f t="shared" si="1"/>
        <v>0</v>
      </c>
      <c r="N62" s="112">
        <f t="shared" si="2"/>
        <v>7601.24</v>
      </c>
      <c r="O62" s="113">
        <f t="shared" si="3"/>
        <v>1</v>
      </c>
      <c r="P62" s="115"/>
      <c r="Q62" s="114">
        <f t="shared" si="4"/>
        <v>0</v>
      </c>
    </row>
    <row r="63" spans="1:17" ht="25.5">
      <c r="A63" s="79" t="s">
        <v>20</v>
      </c>
      <c r="B63" s="41" t="s">
        <v>221</v>
      </c>
      <c r="C63" s="76" t="s">
        <v>57</v>
      </c>
      <c r="D63" s="42">
        <v>24.8</v>
      </c>
      <c r="E63" s="80" t="e">
        <f>SUM('Comp. Unitaria'!#REF!,'Comp. Unitaria'!#REF!)</f>
        <v>#REF!</v>
      </c>
      <c r="F63" s="97">
        <f>'COMP. BDI'!$C$41</f>
        <v>0.2465</v>
      </c>
      <c r="G63" s="39" t="e">
        <f>E63+(ROUND(F63*E63,2))</f>
        <v>#REF!</v>
      </c>
      <c r="H63" s="39" t="e">
        <f>ROUND(G63*D63,2)</f>
        <v>#REF!</v>
      </c>
      <c r="I63" s="111"/>
      <c r="J63" s="112">
        <v>10448.98</v>
      </c>
      <c r="K63" s="113">
        <v>1</v>
      </c>
      <c r="L63" s="110">
        <f t="shared" si="0"/>
        <v>0</v>
      </c>
      <c r="M63" s="114">
        <f t="shared" si="1"/>
        <v>0</v>
      </c>
      <c r="N63" s="112">
        <f t="shared" si="2"/>
        <v>10448.98</v>
      </c>
      <c r="O63" s="113">
        <f t="shared" si="3"/>
        <v>1</v>
      </c>
      <c r="P63" s="115"/>
      <c r="Q63" s="114">
        <f t="shared" si="4"/>
        <v>0</v>
      </c>
    </row>
    <row r="64" spans="1:17" ht="16.5">
      <c r="A64" s="77" t="s">
        <v>151</v>
      </c>
      <c r="B64" s="329" t="s">
        <v>170</v>
      </c>
      <c r="C64" s="329"/>
      <c r="D64" s="329"/>
      <c r="E64" s="329"/>
      <c r="F64" s="329"/>
      <c r="G64" s="329"/>
      <c r="H64" s="83" t="e">
        <f>SUM(H65:H66)</f>
        <v>#REF!</v>
      </c>
      <c r="I64" s="111"/>
      <c r="J64" s="112"/>
      <c r="K64" s="115"/>
      <c r="L64" s="110">
        <f t="shared" si="0"/>
        <v>0</v>
      </c>
      <c r="M64" s="114"/>
      <c r="N64" s="112"/>
      <c r="O64" s="113"/>
      <c r="P64" s="115"/>
      <c r="Q64" s="114"/>
    </row>
    <row r="65" spans="1:17" ht="25.5">
      <c r="A65" s="79" t="s">
        <v>17</v>
      </c>
      <c r="B65" s="41" t="s">
        <v>255</v>
      </c>
      <c r="C65" s="79" t="s">
        <v>57</v>
      </c>
      <c r="D65" s="42">
        <v>346</v>
      </c>
      <c r="E65" s="80" t="e">
        <f>SUM('Comp. Unitaria'!#REF!,'Comp. Unitaria'!#REF!)</f>
        <v>#REF!</v>
      </c>
      <c r="F65" s="97">
        <f>'COMP. BDI'!$C$41</f>
        <v>0.2465</v>
      </c>
      <c r="G65" s="39" t="e">
        <f>E65+(ROUND(F65*E65,2))</f>
        <v>#REF!</v>
      </c>
      <c r="H65" s="39" t="e">
        <f>ROUND(G65*D65,2)</f>
        <v>#REF!</v>
      </c>
      <c r="I65" s="111"/>
      <c r="J65" s="112">
        <v>3069.02</v>
      </c>
      <c r="K65" s="113">
        <v>1</v>
      </c>
      <c r="L65" s="110">
        <f t="shared" si="0"/>
        <v>0</v>
      </c>
      <c r="M65" s="114">
        <f t="shared" si="1"/>
        <v>0</v>
      </c>
      <c r="N65" s="112">
        <f t="shared" si="2"/>
        <v>3069.02</v>
      </c>
      <c r="O65" s="113">
        <f t="shared" si="3"/>
        <v>1</v>
      </c>
      <c r="P65" s="115"/>
      <c r="Q65" s="114">
        <f t="shared" si="4"/>
        <v>0</v>
      </c>
    </row>
    <row r="66" spans="1:17" ht="16.5">
      <c r="A66" s="79" t="s">
        <v>117</v>
      </c>
      <c r="B66" s="41" t="s">
        <v>222</v>
      </c>
      <c r="C66" s="79" t="s">
        <v>57</v>
      </c>
      <c r="D66" s="42">
        <v>281.2</v>
      </c>
      <c r="E66" s="80" t="e">
        <f>SUM('Comp. Unitaria'!#REF!,'Comp. Unitaria'!#REF!)</f>
        <v>#REF!</v>
      </c>
      <c r="F66" s="97">
        <f>'COMP. BDI'!$C$41</f>
        <v>0.2465</v>
      </c>
      <c r="G66" s="39" t="e">
        <f>E66+(ROUND(F66*E66,2))</f>
        <v>#REF!</v>
      </c>
      <c r="H66" s="39" t="e">
        <f>ROUND(G66*D66,2)</f>
        <v>#REF!</v>
      </c>
      <c r="I66" s="111"/>
      <c r="J66" s="112">
        <v>4839.45</v>
      </c>
      <c r="K66" s="113">
        <v>1</v>
      </c>
      <c r="L66" s="110">
        <f t="shared" si="0"/>
        <v>0</v>
      </c>
      <c r="M66" s="114">
        <f t="shared" si="1"/>
        <v>0</v>
      </c>
      <c r="N66" s="112">
        <f t="shared" si="2"/>
        <v>4839.45</v>
      </c>
      <c r="O66" s="113">
        <f t="shared" si="3"/>
        <v>1</v>
      </c>
      <c r="P66" s="115"/>
      <c r="Q66" s="114">
        <f t="shared" si="4"/>
        <v>0</v>
      </c>
    </row>
    <row r="67" spans="1:17" ht="16.5">
      <c r="A67" s="77" t="s">
        <v>153</v>
      </c>
      <c r="B67" s="329" t="s">
        <v>223</v>
      </c>
      <c r="C67" s="329"/>
      <c r="D67" s="329"/>
      <c r="E67" s="329"/>
      <c r="F67" s="329"/>
      <c r="G67" s="329"/>
      <c r="H67" s="83" t="e">
        <f>SUM(H68:H71)</f>
        <v>#REF!</v>
      </c>
      <c r="I67" s="111"/>
      <c r="J67" s="112"/>
      <c r="K67" s="115"/>
      <c r="L67" s="110">
        <f t="shared" si="0"/>
        <v>0</v>
      </c>
      <c r="M67" s="114"/>
      <c r="N67" s="112"/>
      <c r="O67" s="113"/>
      <c r="P67" s="115"/>
      <c r="Q67" s="114"/>
    </row>
    <row r="68" spans="1:17" ht="16.5">
      <c r="A68" s="79" t="s">
        <v>119</v>
      </c>
      <c r="B68" s="41" t="s">
        <v>224</v>
      </c>
      <c r="C68" s="79" t="s">
        <v>114</v>
      </c>
      <c r="D68" s="42">
        <v>3</v>
      </c>
      <c r="E68" s="80" t="e">
        <f>SUM('Comp. Unitaria'!#REF!,'Comp. Unitaria'!#REF!)</f>
        <v>#REF!</v>
      </c>
      <c r="F68" s="97">
        <f>'COMP. BDI'!$C$41</f>
        <v>0.2465</v>
      </c>
      <c r="G68" s="39" t="e">
        <f>E68+(ROUND(F68*E68,2))</f>
        <v>#REF!</v>
      </c>
      <c r="H68" s="39" t="e">
        <f>ROUND(G68*D68,2)</f>
        <v>#REF!</v>
      </c>
      <c r="I68" s="111"/>
      <c r="J68" s="112">
        <v>1181.58</v>
      </c>
      <c r="K68" s="113">
        <v>1</v>
      </c>
      <c r="L68" s="110">
        <f t="shared" si="0"/>
        <v>0</v>
      </c>
      <c r="M68" s="114">
        <f t="shared" si="1"/>
        <v>0</v>
      </c>
      <c r="N68" s="112">
        <f t="shared" si="2"/>
        <v>1181.58</v>
      </c>
      <c r="O68" s="113">
        <f t="shared" si="3"/>
        <v>1</v>
      </c>
      <c r="P68" s="115"/>
      <c r="Q68" s="114">
        <f t="shared" si="4"/>
        <v>0</v>
      </c>
    </row>
    <row r="69" spans="1:17" ht="25.5">
      <c r="A69" s="79" t="s">
        <v>124</v>
      </c>
      <c r="B69" s="41" t="s">
        <v>225</v>
      </c>
      <c r="C69" s="79" t="s">
        <v>114</v>
      </c>
      <c r="D69" s="42">
        <v>2</v>
      </c>
      <c r="E69" s="80" t="e">
        <f>SUM('Comp. Unitaria'!#REF!,'Comp. Unitaria'!#REF!)</f>
        <v>#REF!</v>
      </c>
      <c r="F69" s="97">
        <f>'COMP. BDI'!$C$41</f>
        <v>0.2465</v>
      </c>
      <c r="G69" s="39" t="e">
        <f>E69+(ROUND(F69*E69,2))</f>
        <v>#REF!</v>
      </c>
      <c r="H69" s="39" t="e">
        <f>ROUND(G69*D69,2)</f>
        <v>#REF!</v>
      </c>
      <c r="I69" s="111"/>
      <c r="J69" s="112">
        <v>1038.92</v>
      </c>
      <c r="K69" s="113">
        <v>1</v>
      </c>
      <c r="L69" s="110">
        <f t="shared" si="0"/>
        <v>0</v>
      </c>
      <c r="M69" s="114">
        <f t="shared" si="1"/>
        <v>0</v>
      </c>
      <c r="N69" s="112">
        <f t="shared" si="2"/>
        <v>1038.92</v>
      </c>
      <c r="O69" s="113">
        <f t="shared" si="3"/>
        <v>1</v>
      </c>
      <c r="P69" s="115"/>
      <c r="Q69" s="114">
        <f t="shared" si="4"/>
        <v>0</v>
      </c>
    </row>
    <row r="70" spans="1:17" ht="29.25" customHeight="1">
      <c r="A70" s="79" t="s">
        <v>125</v>
      </c>
      <c r="B70" s="41" t="s">
        <v>226</v>
      </c>
      <c r="C70" s="79" t="s">
        <v>114</v>
      </c>
      <c r="D70" s="42">
        <v>3</v>
      </c>
      <c r="E70" s="80" t="e">
        <f>SUM('Comp. Unitaria'!#REF!,'Comp. Unitaria'!#REF!)</f>
        <v>#REF!</v>
      </c>
      <c r="F70" s="97">
        <f>'COMP. BDI'!$C$41</f>
        <v>0.2465</v>
      </c>
      <c r="G70" s="39" t="e">
        <f>E70+(ROUND(F70*E70,2))</f>
        <v>#REF!</v>
      </c>
      <c r="H70" s="39" t="e">
        <f>ROUND(G70*D70,2)</f>
        <v>#REF!</v>
      </c>
      <c r="I70" s="111"/>
      <c r="J70" s="112">
        <v>1650.39</v>
      </c>
      <c r="K70" s="113">
        <v>1</v>
      </c>
      <c r="L70" s="110">
        <f t="shared" si="0"/>
        <v>0</v>
      </c>
      <c r="M70" s="114">
        <f t="shared" si="1"/>
        <v>0</v>
      </c>
      <c r="N70" s="112">
        <f t="shared" si="2"/>
        <v>1650.39</v>
      </c>
      <c r="O70" s="113">
        <f t="shared" si="3"/>
        <v>1</v>
      </c>
      <c r="P70" s="115"/>
      <c r="Q70" s="114">
        <f t="shared" si="4"/>
        <v>0</v>
      </c>
    </row>
    <row r="71" spans="1:17" ht="16.5">
      <c r="A71" s="79" t="s">
        <v>126</v>
      </c>
      <c r="B71" s="41" t="s">
        <v>227</v>
      </c>
      <c r="C71" s="79" t="s">
        <v>114</v>
      </c>
      <c r="D71" s="42">
        <v>2</v>
      </c>
      <c r="E71" s="80" t="e">
        <f>SUM('Comp. Unitaria'!#REF!,'Comp. Unitaria'!#REF!)</f>
        <v>#REF!</v>
      </c>
      <c r="F71" s="97">
        <f>'COMP. BDI'!$C$41</f>
        <v>0.2465</v>
      </c>
      <c r="G71" s="39" t="e">
        <f>E71+(ROUND(F71*E71,2))</f>
        <v>#REF!</v>
      </c>
      <c r="H71" s="39" t="e">
        <f>ROUND(G71*D71,2)</f>
        <v>#REF!</v>
      </c>
      <c r="I71" s="111"/>
      <c r="J71" s="112">
        <v>48.56</v>
      </c>
      <c r="K71" s="113">
        <v>1</v>
      </c>
      <c r="L71" s="110">
        <f t="shared" si="0"/>
        <v>0</v>
      </c>
      <c r="M71" s="114">
        <f t="shared" si="1"/>
        <v>0</v>
      </c>
      <c r="N71" s="112">
        <f t="shared" si="2"/>
        <v>48.56</v>
      </c>
      <c r="O71" s="113">
        <f t="shared" si="3"/>
        <v>1</v>
      </c>
      <c r="P71" s="115"/>
      <c r="Q71" s="114">
        <f t="shared" si="4"/>
        <v>0</v>
      </c>
    </row>
    <row r="72" spans="1:17" ht="16.5">
      <c r="A72" s="77" t="s">
        <v>156</v>
      </c>
      <c r="B72" s="329" t="s">
        <v>228</v>
      </c>
      <c r="C72" s="329"/>
      <c r="D72" s="329"/>
      <c r="E72" s="329"/>
      <c r="F72" s="329"/>
      <c r="G72" s="329"/>
      <c r="H72" s="83" t="e">
        <f>SUM(H73:H77)</f>
        <v>#REF!</v>
      </c>
      <c r="I72" s="111"/>
      <c r="J72" s="112"/>
      <c r="K72" s="115"/>
      <c r="L72" s="110">
        <f t="shared" si="0"/>
        <v>0</v>
      </c>
      <c r="M72" s="114"/>
      <c r="N72" s="112"/>
      <c r="O72" s="113"/>
      <c r="P72" s="115"/>
      <c r="Q72" s="114"/>
    </row>
    <row r="73" spans="1:17" ht="33" customHeight="1">
      <c r="A73" s="79" t="s">
        <v>121</v>
      </c>
      <c r="B73" s="57" t="s">
        <v>229</v>
      </c>
      <c r="C73" s="79" t="s">
        <v>57</v>
      </c>
      <c r="D73" s="42">
        <v>10.02</v>
      </c>
      <c r="E73" s="80" t="e">
        <f>SUM('Comp. Unitaria'!#REF!,'Comp. Unitaria'!#REF!)</f>
        <v>#REF!</v>
      </c>
      <c r="F73" s="97">
        <f>'COMP. BDI'!$C$41</f>
        <v>0.2465</v>
      </c>
      <c r="G73" s="39" t="e">
        <f>E73+(ROUND(F73*E73,2))</f>
        <v>#REF!</v>
      </c>
      <c r="H73" s="39" t="e">
        <f>ROUND(G73*D73,2)</f>
        <v>#REF!</v>
      </c>
      <c r="I73" s="111"/>
      <c r="J73" s="112">
        <v>551.2</v>
      </c>
      <c r="K73" s="113">
        <v>1</v>
      </c>
      <c r="L73" s="110">
        <f t="shared" si="0"/>
        <v>0</v>
      </c>
      <c r="M73" s="114">
        <f t="shared" si="1"/>
        <v>0</v>
      </c>
      <c r="N73" s="112">
        <f t="shared" si="2"/>
        <v>551.2</v>
      </c>
      <c r="O73" s="113">
        <f t="shared" si="3"/>
        <v>1</v>
      </c>
      <c r="P73" s="115"/>
      <c r="Q73" s="114">
        <f t="shared" si="4"/>
        <v>0</v>
      </c>
    </row>
    <row r="74" spans="1:17" ht="25.5">
      <c r="A74" s="79" t="s">
        <v>122</v>
      </c>
      <c r="B74" s="57" t="s">
        <v>230</v>
      </c>
      <c r="C74" s="79" t="s">
        <v>57</v>
      </c>
      <c r="D74" s="42">
        <v>10.02</v>
      </c>
      <c r="E74" s="80" t="e">
        <f>SUM('Comp. Unitaria'!#REF!,'Comp. Unitaria'!#REF!)</f>
        <v>#REF!</v>
      </c>
      <c r="F74" s="97">
        <f>'COMP. BDI'!$C$41</f>
        <v>0.2465</v>
      </c>
      <c r="G74" s="39" t="e">
        <f>E74+(ROUND(F74*E74,2))</f>
        <v>#REF!</v>
      </c>
      <c r="H74" s="39" t="e">
        <f>ROUND(G74*D74,2)</f>
        <v>#REF!</v>
      </c>
      <c r="I74" s="111"/>
      <c r="J74" s="112">
        <v>165.43</v>
      </c>
      <c r="K74" s="113">
        <v>1</v>
      </c>
      <c r="L74" s="110">
        <f t="shared" si="0"/>
        <v>0</v>
      </c>
      <c r="M74" s="114">
        <f t="shared" si="1"/>
        <v>0</v>
      </c>
      <c r="N74" s="112">
        <f t="shared" si="2"/>
        <v>165.43</v>
      </c>
      <c r="O74" s="113">
        <f t="shared" si="3"/>
        <v>1</v>
      </c>
      <c r="P74" s="115"/>
      <c r="Q74" s="114">
        <f t="shared" si="4"/>
        <v>0</v>
      </c>
    </row>
    <row r="75" spans="1:17" ht="25.5">
      <c r="A75" s="79" t="s">
        <v>123</v>
      </c>
      <c r="B75" s="57" t="s">
        <v>231</v>
      </c>
      <c r="C75" s="79" t="s">
        <v>57</v>
      </c>
      <c r="D75" s="42">
        <v>197.97</v>
      </c>
      <c r="E75" s="80" t="e">
        <f>SUM('Comp. Unitaria'!#REF!,'Comp. Unitaria'!#REF!)</f>
        <v>#REF!</v>
      </c>
      <c r="F75" s="97">
        <f>'COMP. BDI'!$C$41</f>
        <v>0.2465</v>
      </c>
      <c r="G75" s="39" t="e">
        <f>E75+(ROUND(F75*E75,2))</f>
        <v>#REF!</v>
      </c>
      <c r="H75" s="39" t="e">
        <f>ROUND(G75*D75,2)</f>
        <v>#REF!</v>
      </c>
      <c r="I75" s="111"/>
      <c r="J75" s="112">
        <v>11084.34</v>
      </c>
      <c r="K75" s="113">
        <v>1</v>
      </c>
      <c r="L75" s="110">
        <f t="shared" si="0"/>
        <v>11084.34</v>
      </c>
      <c r="M75" s="114">
        <f t="shared" si="1"/>
        <v>1</v>
      </c>
      <c r="N75" s="112">
        <f t="shared" si="2"/>
        <v>0</v>
      </c>
      <c r="O75" s="113">
        <f t="shared" si="3"/>
        <v>0</v>
      </c>
      <c r="P75" s="112">
        <v>11084.34</v>
      </c>
      <c r="Q75" s="114">
        <f t="shared" si="4"/>
        <v>1</v>
      </c>
    </row>
    <row r="76" spans="1:17" ht="25.5">
      <c r="A76" s="79" t="s">
        <v>232</v>
      </c>
      <c r="B76" s="57" t="s">
        <v>53</v>
      </c>
      <c r="C76" s="79" t="s">
        <v>57</v>
      </c>
      <c r="D76" s="42">
        <v>197.97</v>
      </c>
      <c r="E76" s="80" t="e">
        <f>SUM('Comp. Unitaria'!#REF!,'Comp. Unitaria'!#REF!)</f>
        <v>#REF!</v>
      </c>
      <c r="F76" s="97">
        <f>'COMP. BDI'!$C$41</f>
        <v>0.2465</v>
      </c>
      <c r="G76" s="39" t="e">
        <f>E76+(ROUND(F76*E76,2))</f>
        <v>#REF!</v>
      </c>
      <c r="H76" s="39" t="e">
        <f>ROUND(G76*D76,2)</f>
        <v>#REF!</v>
      </c>
      <c r="I76" s="111"/>
      <c r="J76" s="112">
        <v>11872.26</v>
      </c>
      <c r="K76" s="113">
        <v>1</v>
      </c>
      <c r="L76" s="110">
        <f t="shared" si="0"/>
        <v>11872.26</v>
      </c>
      <c r="M76" s="114">
        <f t="shared" si="1"/>
        <v>1</v>
      </c>
      <c r="N76" s="112">
        <f t="shared" si="2"/>
        <v>0</v>
      </c>
      <c r="O76" s="113">
        <f t="shared" si="3"/>
        <v>0</v>
      </c>
      <c r="P76" s="112">
        <v>11872.26</v>
      </c>
      <c r="Q76" s="114">
        <f t="shared" si="4"/>
        <v>1</v>
      </c>
    </row>
    <row r="77" spans="1:17" ht="16.5">
      <c r="A77" s="79" t="s">
        <v>233</v>
      </c>
      <c r="B77" s="86" t="s">
        <v>234</v>
      </c>
      <c r="C77" s="79" t="s">
        <v>57</v>
      </c>
      <c r="D77" s="42">
        <v>197.97</v>
      </c>
      <c r="E77" s="80" t="e">
        <f>SUM('Comp. Unitaria'!#REF!,'Comp. Unitaria'!#REF!)</f>
        <v>#REF!</v>
      </c>
      <c r="F77" s="97">
        <f>'COMP. BDI'!$C$41</f>
        <v>0.2465</v>
      </c>
      <c r="G77" s="39" t="e">
        <f>E77+(ROUND(F77*E77,2))</f>
        <v>#REF!</v>
      </c>
      <c r="H77" s="39" t="e">
        <f>ROUND(G77*D77,2)</f>
        <v>#REF!</v>
      </c>
      <c r="I77" s="111"/>
      <c r="J77" s="112">
        <v>1367.97</v>
      </c>
      <c r="K77" s="113">
        <v>1</v>
      </c>
      <c r="L77" s="110">
        <f t="shared" si="0"/>
        <v>1367.97</v>
      </c>
      <c r="M77" s="114">
        <f t="shared" si="1"/>
        <v>1</v>
      </c>
      <c r="N77" s="112">
        <f t="shared" si="2"/>
        <v>0</v>
      </c>
      <c r="O77" s="113">
        <f t="shared" si="3"/>
        <v>0</v>
      </c>
      <c r="P77" s="112">
        <v>1367.97</v>
      </c>
      <c r="Q77" s="114">
        <f t="shared" si="4"/>
        <v>1</v>
      </c>
    </row>
    <row r="78" spans="1:17" ht="16.5">
      <c r="A78" s="77" t="s">
        <v>157</v>
      </c>
      <c r="B78" s="330" t="s">
        <v>235</v>
      </c>
      <c r="C78" s="330"/>
      <c r="D78" s="330"/>
      <c r="E78" s="330"/>
      <c r="F78" s="330"/>
      <c r="G78" s="330"/>
      <c r="H78" s="83" t="e">
        <f>SUM(H79:H80)</f>
        <v>#REF!</v>
      </c>
      <c r="I78" s="111"/>
      <c r="J78" s="112"/>
      <c r="K78" s="115"/>
      <c r="L78" s="110">
        <f aca="true" t="shared" si="9" ref="L78:L84">P78</f>
        <v>0</v>
      </c>
      <c r="M78" s="114"/>
      <c r="N78" s="112"/>
      <c r="O78" s="113"/>
      <c r="P78" s="115"/>
      <c r="Q78" s="114"/>
    </row>
    <row r="79" spans="1:17" ht="16.5">
      <c r="A79" s="79" t="s">
        <v>14</v>
      </c>
      <c r="B79" s="57" t="s">
        <v>236</v>
      </c>
      <c r="C79" s="79" t="s">
        <v>114</v>
      </c>
      <c r="D79" s="42">
        <v>8</v>
      </c>
      <c r="E79" s="80" t="e">
        <f>SUM('Comp. Unitaria'!#REF!,'Comp. Unitaria'!#REF!)</f>
        <v>#REF!</v>
      </c>
      <c r="F79" s="97">
        <f>'COMP. BDI'!$C$41</f>
        <v>0.2465</v>
      </c>
      <c r="G79" s="39" t="e">
        <f>E79+(ROUND(F79*E79,2))</f>
        <v>#REF!</v>
      </c>
      <c r="H79" s="39" t="e">
        <f>ROUND(G79*D79,2)</f>
        <v>#REF!</v>
      </c>
      <c r="I79" s="111"/>
      <c r="J79" s="112">
        <v>504.8</v>
      </c>
      <c r="K79" s="113">
        <v>1</v>
      </c>
      <c r="L79" s="110">
        <f t="shared" si="9"/>
        <v>0</v>
      </c>
      <c r="M79" s="114">
        <f aca="true" t="shared" si="10" ref="M79:M84">ROUND((L79*K79)/J79,4)</f>
        <v>0</v>
      </c>
      <c r="N79" s="112">
        <f aca="true" t="shared" si="11" ref="N79:N84">J79-L79</f>
        <v>504.8</v>
      </c>
      <c r="O79" s="113">
        <f aca="true" t="shared" si="12" ref="O79:O84">K79-M79</f>
        <v>1</v>
      </c>
      <c r="P79" s="115"/>
      <c r="Q79" s="114">
        <f aca="true" t="shared" si="13" ref="Q79:Q84">ROUND((P79*K79)/J79,4)</f>
        <v>0</v>
      </c>
    </row>
    <row r="80" spans="1:17" ht="16.5">
      <c r="A80" s="79" t="s">
        <v>59</v>
      </c>
      <c r="B80" s="57" t="s">
        <v>237</v>
      </c>
      <c r="C80" s="79" t="s">
        <v>114</v>
      </c>
      <c r="D80" s="42">
        <v>2</v>
      </c>
      <c r="E80" s="80" t="e">
        <f>SUM('Comp. Unitaria'!#REF!,'Comp. Unitaria'!#REF!)</f>
        <v>#REF!</v>
      </c>
      <c r="F80" s="97">
        <f>'COMP. BDI'!$C$41</f>
        <v>0.2465</v>
      </c>
      <c r="G80" s="39" t="e">
        <f>E80+(ROUND(F80*E80,2))</f>
        <v>#REF!</v>
      </c>
      <c r="H80" s="39" t="e">
        <f>ROUND(G80*D80,2)</f>
        <v>#REF!</v>
      </c>
      <c r="I80" s="111"/>
      <c r="J80" s="112">
        <v>813.9</v>
      </c>
      <c r="K80" s="113">
        <v>1</v>
      </c>
      <c r="L80" s="110">
        <f t="shared" si="9"/>
        <v>0</v>
      </c>
      <c r="M80" s="114">
        <f t="shared" si="10"/>
        <v>0</v>
      </c>
      <c r="N80" s="112">
        <f t="shared" si="11"/>
        <v>813.9</v>
      </c>
      <c r="O80" s="113">
        <f t="shared" si="12"/>
        <v>1</v>
      </c>
      <c r="P80" s="115"/>
      <c r="Q80" s="114">
        <f t="shared" si="13"/>
        <v>0</v>
      </c>
    </row>
    <row r="81" spans="1:17" ht="16.5">
      <c r="A81" s="77" t="s">
        <v>158</v>
      </c>
      <c r="B81" s="329" t="s">
        <v>159</v>
      </c>
      <c r="C81" s="329"/>
      <c r="D81" s="329"/>
      <c r="E81" s="329"/>
      <c r="F81" s="329"/>
      <c r="G81" s="329"/>
      <c r="H81" s="83" t="e">
        <f>SUM(H82:H84)</f>
        <v>#REF!</v>
      </c>
      <c r="I81" s="111"/>
      <c r="J81" s="112"/>
      <c r="K81" s="115"/>
      <c r="L81" s="110"/>
      <c r="M81" s="114"/>
      <c r="N81" s="112"/>
      <c r="O81" s="113"/>
      <c r="P81" s="115"/>
      <c r="Q81" s="114"/>
    </row>
    <row r="82" spans="1:17" ht="16.5">
      <c r="A82" s="79" t="s">
        <v>120</v>
      </c>
      <c r="B82" s="57" t="s">
        <v>238</v>
      </c>
      <c r="C82" s="82" t="s">
        <v>155</v>
      </c>
      <c r="D82" s="42">
        <v>3</v>
      </c>
      <c r="E82" s="80" t="e">
        <f>SUM('Comp. Unitaria'!#REF!,'Comp. Unitaria'!#REF!)</f>
        <v>#REF!</v>
      </c>
      <c r="F82" s="97">
        <f>'COMP. BDI'!$C$41</f>
        <v>0.2465</v>
      </c>
      <c r="G82" s="39" t="e">
        <f>E82+(ROUND(F82*E82,2))</f>
        <v>#REF!</v>
      </c>
      <c r="H82" s="39" t="e">
        <f>ROUND(G82*D82,2)</f>
        <v>#REF!</v>
      </c>
      <c r="I82" s="111"/>
      <c r="J82" s="112">
        <v>717.57</v>
      </c>
      <c r="K82" s="113">
        <v>1</v>
      </c>
      <c r="L82" s="110">
        <f t="shared" si="9"/>
        <v>0</v>
      </c>
      <c r="M82" s="114">
        <f t="shared" si="10"/>
        <v>0</v>
      </c>
      <c r="N82" s="112">
        <f t="shared" si="11"/>
        <v>717.57</v>
      </c>
      <c r="O82" s="113">
        <f t="shared" si="12"/>
        <v>1</v>
      </c>
      <c r="P82" s="115"/>
      <c r="Q82" s="114">
        <f t="shared" si="13"/>
        <v>0</v>
      </c>
    </row>
    <row r="83" spans="1:17" ht="16.5">
      <c r="A83" s="79" t="s">
        <v>127</v>
      </c>
      <c r="B83" s="41" t="s">
        <v>239</v>
      </c>
      <c r="C83" s="79" t="s">
        <v>57</v>
      </c>
      <c r="D83" s="42">
        <v>189</v>
      </c>
      <c r="E83" s="80" t="e">
        <f>SUM('Comp. Unitaria'!#REF!,'Comp. Unitaria'!#REF!)</f>
        <v>#REF!</v>
      </c>
      <c r="F83" s="97">
        <f>'COMP. BDI'!$C$41</f>
        <v>0.2465</v>
      </c>
      <c r="G83" s="39" t="e">
        <f>E83+(ROUND(F83*E83,2))</f>
        <v>#REF!</v>
      </c>
      <c r="H83" s="39" t="e">
        <f>ROUND(G83*D83,2)</f>
        <v>#REF!</v>
      </c>
      <c r="I83" s="111"/>
      <c r="J83" s="112">
        <v>973.35</v>
      </c>
      <c r="K83" s="113">
        <v>1</v>
      </c>
      <c r="L83" s="110">
        <f t="shared" si="9"/>
        <v>0</v>
      </c>
      <c r="M83" s="114">
        <f t="shared" si="10"/>
        <v>0</v>
      </c>
      <c r="N83" s="112">
        <f t="shared" si="11"/>
        <v>973.35</v>
      </c>
      <c r="O83" s="113">
        <f t="shared" si="12"/>
        <v>1</v>
      </c>
      <c r="P83" s="115"/>
      <c r="Q83" s="114">
        <f t="shared" si="13"/>
        <v>0</v>
      </c>
    </row>
    <row r="84" spans="1:17" ht="16.5">
      <c r="A84" s="79" t="s">
        <v>128</v>
      </c>
      <c r="B84" s="41" t="s">
        <v>240</v>
      </c>
      <c r="C84" s="79" t="s">
        <v>52</v>
      </c>
      <c r="D84" s="42">
        <v>1</v>
      </c>
      <c r="E84" s="80" t="e">
        <f>SUM('Comp. Unitaria'!#REF!,'Comp. Unitaria'!#REF!)</f>
        <v>#REF!</v>
      </c>
      <c r="F84" s="97">
        <f>'COMP. BDI'!$C$41</f>
        <v>0.2465</v>
      </c>
      <c r="G84" s="39" t="e">
        <f>E84+(ROUND(F84*E84,2))</f>
        <v>#REF!</v>
      </c>
      <c r="H84" s="39" t="e">
        <f>ROUND(G84*D84,2)</f>
        <v>#REF!</v>
      </c>
      <c r="I84" s="111"/>
      <c r="J84" s="112">
        <v>1647.65</v>
      </c>
      <c r="K84" s="113">
        <v>1</v>
      </c>
      <c r="L84" s="110">
        <f t="shared" si="9"/>
        <v>0</v>
      </c>
      <c r="M84" s="114">
        <f t="shared" si="10"/>
        <v>0</v>
      </c>
      <c r="N84" s="112">
        <f t="shared" si="11"/>
        <v>1647.65</v>
      </c>
      <c r="O84" s="113">
        <f t="shared" si="12"/>
        <v>1</v>
      </c>
      <c r="P84" s="115"/>
      <c r="Q84" s="114">
        <f t="shared" si="13"/>
        <v>0</v>
      </c>
    </row>
    <row r="85" spans="1:17" ht="16.5">
      <c r="A85" s="135"/>
      <c r="B85" s="136"/>
      <c r="C85" s="137"/>
      <c r="D85" s="138"/>
      <c r="E85" s="139"/>
      <c r="F85" s="140"/>
      <c r="G85" s="141"/>
      <c r="H85" s="148"/>
      <c r="I85" s="142"/>
      <c r="J85" s="143"/>
      <c r="K85" s="144"/>
      <c r="L85" s="145"/>
      <c r="M85" s="146"/>
      <c r="N85" s="143"/>
      <c r="O85" s="144"/>
      <c r="P85" s="147"/>
      <c r="Q85" s="146"/>
    </row>
    <row r="86" spans="1:17" ht="13.5" customHeight="1">
      <c r="A86" s="116"/>
      <c r="B86" s="318" t="s">
        <v>271</v>
      </c>
      <c r="C86" s="318"/>
      <c r="D86" s="116"/>
      <c r="E86" s="116"/>
      <c r="F86" s="116"/>
      <c r="G86" s="116"/>
      <c r="H86" s="149"/>
      <c r="I86" s="142"/>
      <c r="J86" s="315">
        <f>SUM(J13:J84)</f>
        <v>210453.62</v>
      </c>
      <c r="K86" s="315"/>
      <c r="L86" s="315">
        <f>SUM(L13:L84)</f>
        <v>106169.37</v>
      </c>
      <c r="M86" s="315"/>
      <c r="N86" s="315">
        <f>SUM(N13:N84)</f>
        <v>104284.25</v>
      </c>
      <c r="O86" s="315"/>
      <c r="P86" s="315">
        <f>SUM(P13:P84)</f>
        <v>106169.37</v>
      </c>
      <c r="Q86" s="315"/>
    </row>
    <row r="87" spans="1:17" ht="13.5" customHeight="1">
      <c r="A87" s="116"/>
      <c r="B87" s="318" t="s">
        <v>272</v>
      </c>
      <c r="C87" s="318"/>
      <c r="D87" s="116"/>
      <c r="E87" s="116"/>
      <c r="F87" s="116"/>
      <c r="G87" s="116"/>
      <c r="H87" s="149"/>
      <c r="I87" s="142"/>
      <c r="J87" s="320">
        <v>1</v>
      </c>
      <c r="K87" s="320"/>
      <c r="L87" s="316">
        <f>ROUND((L86*$J$87)/$J$86,4)</f>
        <v>0.5045</v>
      </c>
      <c r="M87" s="316"/>
      <c r="N87" s="316">
        <f>ROUND((N86*$J$87)/$J$86,4)</f>
        <v>0.4955</v>
      </c>
      <c r="O87" s="316"/>
      <c r="P87" s="316">
        <f>ROUND((P86*$J$87)/$J$86,4)</f>
        <v>0.5045</v>
      </c>
      <c r="Q87" s="316"/>
    </row>
    <row r="88" spans="1:17" ht="15">
      <c r="A88" s="103"/>
      <c r="B88" s="103"/>
      <c r="C88" s="103"/>
      <c r="D88" s="103"/>
      <c r="E88" s="103"/>
      <c r="F88" s="103"/>
      <c r="G88" s="103"/>
      <c r="H88" s="149"/>
      <c r="I88" s="142"/>
      <c r="J88" s="150"/>
      <c r="K88" s="142"/>
      <c r="L88" s="150"/>
      <c r="M88" s="142"/>
      <c r="N88" s="151"/>
      <c r="O88" s="142"/>
      <c r="P88" s="142"/>
      <c r="Q88" s="142"/>
    </row>
    <row r="89" spans="1:17" ht="15">
      <c r="A89" s="103"/>
      <c r="B89" s="318" t="s">
        <v>267</v>
      </c>
      <c r="C89" s="318"/>
      <c r="D89" s="103"/>
      <c r="E89" s="103"/>
      <c r="F89" s="103"/>
      <c r="G89" s="103"/>
      <c r="H89" s="149"/>
      <c r="I89" s="142"/>
      <c r="J89" s="153">
        <f>J86</f>
        <v>210453.62</v>
      </c>
      <c r="K89" s="142"/>
      <c r="L89" s="150"/>
      <c r="M89" s="142"/>
      <c r="N89" s="151"/>
      <c r="O89" s="142"/>
      <c r="P89" s="142"/>
      <c r="Q89" s="142"/>
    </row>
    <row r="90" spans="1:17" ht="15">
      <c r="A90" s="103"/>
      <c r="B90" s="318" t="s">
        <v>268</v>
      </c>
      <c r="C90" s="318"/>
      <c r="D90" s="103"/>
      <c r="E90" s="103"/>
      <c r="F90" s="103"/>
      <c r="G90" s="103"/>
      <c r="H90" s="149"/>
      <c r="I90" s="142"/>
      <c r="J90" s="153">
        <f>L86</f>
        <v>106169.37</v>
      </c>
      <c r="K90" s="142"/>
      <c r="L90" s="150"/>
      <c r="M90" s="142"/>
      <c r="N90" s="151"/>
      <c r="O90" s="142"/>
      <c r="P90" s="142"/>
      <c r="Q90" s="142"/>
    </row>
    <row r="91" spans="1:17" ht="12.75">
      <c r="A91" s="134"/>
      <c r="B91" s="318" t="s">
        <v>269</v>
      </c>
      <c r="C91" s="318"/>
      <c r="D91" s="134"/>
      <c r="E91" s="134"/>
      <c r="F91" s="134"/>
      <c r="G91" s="134"/>
      <c r="H91" s="152" t="e">
        <f>SUM(H12,H15,H18,H21,H23,H25,H29,H33,H38,H58,H61,H64,H67,H72,H78,H81)</f>
        <v>#VALUE!</v>
      </c>
      <c r="I91" s="142"/>
      <c r="J91" s="153">
        <f>N86</f>
        <v>104284.25</v>
      </c>
      <c r="K91" s="142"/>
      <c r="L91" s="150"/>
      <c r="M91" s="142"/>
      <c r="N91" s="151"/>
      <c r="O91" s="142"/>
      <c r="P91" s="142"/>
      <c r="Q91" s="142"/>
    </row>
    <row r="92" spans="1:17" ht="12.75">
      <c r="A92" s="46"/>
      <c r="B92" s="318"/>
      <c r="C92" s="318"/>
      <c r="D92" s="60"/>
      <c r="E92" s="46"/>
      <c r="F92" s="98"/>
      <c r="G92" s="46"/>
      <c r="H92" s="61"/>
      <c r="I92" s="142"/>
      <c r="J92" s="153"/>
      <c r="K92" s="142"/>
      <c r="L92" s="150"/>
      <c r="M92" s="142"/>
      <c r="N92" s="151"/>
      <c r="O92" s="142"/>
      <c r="P92" s="142"/>
      <c r="Q92" s="142"/>
    </row>
    <row r="93" spans="1:17" ht="15">
      <c r="A93" s="52"/>
      <c r="B93" s="318" t="s">
        <v>270</v>
      </c>
      <c r="C93" s="318"/>
      <c r="D93" s="50"/>
      <c r="E93" s="48"/>
      <c r="F93" s="99"/>
      <c r="G93" s="49"/>
      <c r="H93" s="62"/>
      <c r="I93" s="142"/>
      <c r="J93" s="153">
        <f>P86</f>
        <v>106169.37</v>
      </c>
      <c r="K93" s="142" t="s">
        <v>273</v>
      </c>
      <c r="L93" s="150"/>
      <c r="M93" s="142"/>
      <c r="N93" s="151"/>
      <c r="O93" s="142"/>
      <c r="P93" s="142"/>
      <c r="Q93" s="142"/>
    </row>
    <row r="94" spans="1:8" ht="15">
      <c r="A94" s="52"/>
      <c r="B94" s="133"/>
      <c r="C94" s="133"/>
      <c r="D94" s="50"/>
      <c r="E94" s="48"/>
      <c r="F94" s="99"/>
      <c r="G94" s="49"/>
      <c r="H94" s="62"/>
    </row>
    <row r="95" spans="1:8" ht="15">
      <c r="A95" s="52"/>
      <c r="B95" s="133"/>
      <c r="C95" s="133"/>
      <c r="D95" s="50"/>
      <c r="E95" s="48"/>
      <c r="F95" s="99"/>
      <c r="G95" s="49"/>
      <c r="H95" s="62"/>
    </row>
    <row r="96" spans="1:17" ht="15">
      <c r="A96" s="327" t="s">
        <v>274</v>
      </c>
      <c r="B96" s="327"/>
      <c r="C96" s="327"/>
      <c r="D96" s="327"/>
      <c r="E96" s="327"/>
      <c r="F96" s="327"/>
      <c r="G96" s="327"/>
      <c r="H96" s="327"/>
      <c r="I96" s="327"/>
      <c r="J96" s="327"/>
      <c r="K96" s="327"/>
      <c r="L96" s="327"/>
      <c r="M96" s="327"/>
      <c r="N96" s="327"/>
      <c r="O96" s="327"/>
      <c r="P96" s="327"/>
      <c r="Q96" s="327"/>
    </row>
    <row r="97" spans="1:8" ht="15">
      <c r="A97" s="31"/>
      <c r="B97" s="87"/>
      <c r="C97" s="34"/>
      <c r="D97" s="34"/>
      <c r="E97" s="32"/>
      <c r="F97" s="54"/>
      <c r="G97" s="33"/>
      <c r="H97" s="63"/>
    </row>
    <row r="98" spans="1:17" ht="15">
      <c r="A98" s="319" t="s">
        <v>167</v>
      </c>
      <c r="B98" s="319"/>
      <c r="C98" s="319"/>
      <c r="D98" s="319"/>
      <c r="E98" s="319"/>
      <c r="F98" s="319"/>
      <c r="G98" s="319"/>
      <c r="H98" s="319"/>
      <c r="I98" s="319"/>
      <c r="J98" s="319"/>
      <c r="K98" s="319"/>
      <c r="L98" s="319"/>
      <c r="M98" s="319"/>
      <c r="N98" s="319"/>
      <c r="O98" s="319"/>
      <c r="P98" s="319"/>
      <c r="Q98" s="319"/>
    </row>
    <row r="99" spans="1:17" ht="14.25">
      <c r="A99" s="328" t="s">
        <v>168</v>
      </c>
      <c r="B99" s="328"/>
      <c r="C99" s="328"/>
      <c r="D99" s="328"/>
      <c r="E99" s="328"/>
      <c r="F99" s="328"/>
      <c r="G99" s="328"/>
      <c r="H99" s="328"/>
      <c r="I99" s="328"/>
      <c r="J99" s="328"/>
      <c r="K99" s="328"/>
      <c r="L99" s="328"/>
      <c r="M99" s="328"/>
      <c r="N99" s="328"/>
      <c r="O99" s="328"/>
      <c r="P99" s="328"/>
      <c r="Q99" s="328"/>
    </row>
    <row r="100" spans="1:17" ht="15">
      <c r="A100" s="319" t="s">
        <v>169</v>
      </c>
      <c r="B100" s="319"/>
      <c r="C100" s="319"/>
      <c r="D100" s="319"/>
      <c r="E100" s="319"/>
      <c r="F100" s="319"/>
      <c r="G100" s="319"/>
      <c r="H100" s="319"/>
      <c r="I100" s="319"/>
      <c r="J100" s="319"/>
      <c r="K100" s="319"/>
      <c r="L100" s="319"/>
      <c r="M100" s="319"/>
      <c r="N100" s="319"/>
      <c r="O100" s="319"/>
      <c r="P100" s="319"/>
      <c r="Q100" s="319"/>
    </row>
    <row r="101" spans="3:6" ht="12.75">
      <c r="C101" s="64"/>
      <c r="D101" s="65"/>
      <c r="E101" s="65"/>
      <c r="F101" s="65"/>
    </row>
    <row r="102" spans="3:6" ht="12.75">
      <c r="C102" s="64"/>
      <c r="D102" s="65"/>
      <c r="E102" s="65"/>
      <c r="F102" s="65"/>
    </row>
    <row r="103" spans="3:6" ht="12.75">
      <c r="C103" s="64"/>
      <c r="D103" s="65"/>
      <c r="E103" s="65"/>
      <c r="F103" s="65"/>
    </row>
    <row r="104" spans="3:6" ht="12.75">
      <c r="C104" s="64"/>
      <c r="D104" s="65"/>
      <c r="E104" s="65"/>
      <c r="F104" s="65"/>
    </row>
    <row r="105" spans="3:6" ht="12.75">
      <c r="C105" s="64"/>
      <c r="D105" s="65"/>
      <c r="E105" s="65"/>
      <c r="F105" s="65"/>
    </row>
    <row r="106" spans="3:6" ht="12.75">
      <c r="C106" s="64"/>
      <c r="D106" s="65"/>
      <c r="E106" s="65"/>
      <c r="F106" s="65"/>
    </row>
    <row r="107" ht="12.75">
      <c r="D107" s="59"/>
    </row>
  </sheetData>
  <sheetProtection/>
  <mergeCells count="48">
    <mergeCell ref="A1:H3"/>
    <mergeCell ref="A8:H8"/>
    <mergeCell ref="B12:G12"/>
    <mergeCell ref="A5:Q5"/>
    <mergeCell ref="A7:Q7"/>
    <mergeCell ref="B61:G61"/>
    <mergeCell ref="B15:G15"/>
    <mergeCell ref="B18:G18"/>
    <mergeCell ref="B21:G21"/>
    <mergeCell ref="B23:G23"/>
    <mergeCell ref="B25:G25"/>
    <mergeCell ref="B29:G29"/>
    <mergeCell ref="B64:G64"/>
    <mergeCell ref="B67:G67"/>
    <mergeCell ref="B72:G72"/>
    <mergeCell ref="B78:G78"/>
    <mergeCell ref="B81:G81"/>
    <mergeCell ref="B33:G33"/>
    <mergeCell ref="B38:G38"/>
    <mergeCell ref="B39:G39"/>
    <mergeCell ref="B50:G50"/>
    <mergeCell ref="B58:G58"/>
    <mergeCell ref="P10:Q10"/>
    <mergeCell ref="B10:B11"/>
    <mergeCell ref="A10:A11"/>
    <mergeCell ref="A96:Q96"/>
    <mergeCell ref="A98:Q98"/>
    <mergeCell ref="A99:Q99"/>
    <mergeCell ref="B89:C89"/>
    <mergeCell ref="B90:C90"/>
    <mergeCell ref="B91:C91"/>
    <mergeCell ref="B92:C92"/>
    <mergeCell ref="L87:M87"/>
    <mergeCell ref="N86:O86"/>
    <mergeCell ref="J10:K10"/>
    <mergeCell ref="L10:M10"/>
    <mergeCell ref="N10:O10"/>
    <mergeCell ref="N87:O87"/>
    <mergeCell ref="P86:Q86"/>
    <mergeCell ref="P87:Q87"/>
    <mergeCell ref="P8:Q8"/>
    <mergeCell ref="B93:C93"/>
    <mergeCell ref="A100:Q100"/>
    <mergeCell ref="B86:C86"/>
    <mergeCell ref="B87:C87"/>
    <mergeCell ref="J86:K86"/>
    <mergeCell ref="J87:K87"/>
    <mergeCell ref="L86:M86"/>
  </mergeCells>
  <conditionalFormatting sqref="D79 D82:D83">
    <cfRule type="cellIs" priority="52" dxfId="0" operator="equal" stopIfTrue="1">
      <formula>0</formula>
    </cfRule>
  </conditionalFormatting>
  <conditionalFormatting sqref="D62:D63 D65:D66 D30:D32 D59:D60 D26 D40 D75:D77 D34:D37 D19:D22 D68:D71 D80 D51:D57">
    <cfRule type="cellIs" priority="59" dxfId="0" operator="equal" stopIfTrue="1">
      <formula>0</formula>
    </cfRule>
  </conditionalFormatting>
  <conditionalFormatting sqref="D27">
    <cfRule type="cellIs" priority="58" dxfId="0" operator="equal" stopIfTrue="1">
      <formula>0</formula>
    </cfRule>
  </conditionalFormatting>
  <conditionalFormatting sqref="D28">
    <cfRule type="cellIs" priority="57" dxfId="0" operator="equal" stopIfTrue="1">
      <formula>0</formula>
    </cfRule>
  </conditionalFormatting>
  <conditionalFormatting sqref="D73">
    <cfRule type="cellIs" priority="55" dxfId="0" operator="equal" stopIfTrue="1">
      <formula>0</formula>
    </cfRule>
  </conditionalFormatting>
  <conditionalFormatting sqref="D74">
    <cfRule type="cellIs" priority="56" dxfId="0" operator="equal" stopIfTrue="1">
      <formula>0</formula>
    </cfRule>
  </conditionalFormatting>
  <conditionalFormatting sqref="D84:D85">
    <cfRule type="cellIs" priority="54" dxfId="0" operator="equal" stopIfTrue="1">
      <formula>0</formula>
    </cfRule>
  </conditionalFormatting>
  <conditionalFormatting sqref="D24">
    <cfRule type="cellIs" priority="53" dxfId="0" operator="equal" stopIfTrue="1">
      <formula>0</formula>
    </cfRule>
  </conditionalFormatting>
  <conditionalFormatting sqref="L14">
    <cfRule type="cellIs" priority="51" dxfId="0" operator="equal" stopIfTrue="1">
      <formula>0</formula>
    </cfRule>
  </conditionalFormatting>
  <conditionalFormatting sqref="L13">
    <cfRule type="cellIs" priority="50" dxfId="0" operator="equal" stopIfTrue="1">
      <formula>0</formula>
    </cfRule>
  </conditionalFormatting>
  <conditionalFormatting sqref="L15">
    <cfRule type="cellIs" priority="49" dxfId="0" operator="equal" stopIfTrue="1">
      <formula>0</formula>
    </cfRule>
  </conditionalFormatting>
  <conditionalFormatting sqref="L16">
    <cfRule type="cellIs" priority="48" dxfId="0" operator="equal" stopIfTrue="1">
      <formula>0</formula>
    </cfRule>
  </conditionalFormatting>
  <conditionalFormatting sqref="L17">
    <cfRule type="cellIs" priority="47" dxfId="0" operator="equal" stopIfTrue="1">
      <formula>0</formula>
    </cfRule>
  </conditionalFormatting>
  <conditionalFormatting sqref="L18">
    <cfRule type="cellIs" priority="46" dxfId="0" operator="equal" stopIfTrue="1">
      <formula>0</formula>
    </cfRule>
  </conditionalFormatting>
  <conditionalFormatting sqref="L19">
    <cfRule type="cellIs" priority="45" dxfId="0" operator="equal" stopIfTrue="1">
      <formula>0</formula>
    </cfRule>
  </conditionalFormatting>
  <conditionalFormatting sqref="L20">
    <cfRule type="cellIs" priority="44" dxfId="0" operator="equal" stopIfTrue="1">
      <formula>0</formula>
    </cfRule>
  </conditionalFormatting>
  <conditionalFormatting sqref="L21">
    <cfRule type="cellIs" priority="43" dxfId="0" operator="equal" stopIfTrue="1">
      <formula>0</formula>
    </cfRule>
  </conditionalFormatting>
  <conditionalFormatting sqref="L22">
    <cfRule type="cellIs" priority="42" dxfId="0" operator="equal" stopIfTrue="1">
      <formula>0</formula>
    </cfRule>
  </conditionalFormatting>
  <conditionalFormatting sqref="L23">
    <cfRule type="cellIs" priority="41" dxfId="0" operator="equal" stopIfTrue="1">
      <formula>0</formula>
    </cfRule>
  </conditionalFormatting>
  <conditionalFormatting sqref="L24">
    <cfRule type="cellIs" priority="40" dxfId="0" operator="equal" stopIfTrue="1">
      <formula>0</formula>
    </cfRule>
  </conditionalFormatting>
  <conditionalFormatting sqref="L26">
    <cfRule type="cellIs" priority="39" dxfId="0" operator="equal" stopIfTrue="1">
      <formula>0</formula>
    </cfRule>
  </conditionalFormatting>
  <conditionalFormatting sqref="L25">
    <cfRule type="cellIs" priority="38" dxfId="0" operator="equal" stopIfTrue="1">
      <formula>0</formula>
    </cfRule>
  </conditionalFormatting>
  <conditionalFormatting sqref="L27">
    <cfRule type="cellIs" priority="37" dxfId="0" operator="equal" stopIfTrue="1">
      <formula>0</formula>
    </cfRule>
  </conditionalFormatting>
  <conditionalFormatting sqref="L28">
    <cfRule type="cellIs" priority="36" dxfId="0" operator="equal" stopIfTrue="1">
      <formula>0</formula>
    </cfRule>
  </conditionalFormatting>
  <conditionalFormatting sqref="L30">
    <cfRule type="cellIs" priority="35" dxfId="0" operator="equal" stopIfTrue="1">
      <formula>0</formula>
    </cfRule>
  </conditionalFormatting>
  <conditionalFormatting sqref="L29">
    <cfRule type="cellIs" priority="34" dxfId="0" operator="equal" stopIfTrue="1">
      <formula>0</formula>
    </cfRule>
  </conditionalFormatting>
  <conditionalFormatting sqref="L31">
    <cfRule type="cellIs" priority="33" dxfId="0" operator="equal" stopIfTrue="1">
      <formula>0</formula>
    </cfRule>
  </conditionalFormatting>
  <conditionalFormatting sqref="L32">
    <cfRule type="cellIs" priority="32" dxfId="0" operator="equal" stopIfTrue="1">
      <formula>0</formula>
    </cfRule>
  </conditionalFormatting>
  <conditionalFormatting sqref="L34">
    <cfRule type="cellIs" priority="31" dxfId="0" operator="equal" stopIfTrue="1">
      <formula>0</formula>
    </cfRule>
  </conditionalFormatting>
  <conditionalFormatting sqref="L35">
    <cfRule type="cellIs" priority="30" dxfId="0" operator="equal" stopIfTrue="1">
      <formula>0</formula>
    </cfRule>
  </conditionalFormatting>
  <conditionalFormatting sqref="L33">
    <cfRule type="cellIs" priority="29" dxfId="0" operator="equal" stopIfTrue="1">
      <formula>0</formula>
    </cfRule>
  </conditionalFormatting>
  <conditionalFormatting sqref="L36">
    <cfRule type="cellIs" priority="28" dxfId="0" operator="equal" stopIfTrue="1">
      <formula>0</formula>
    </cfRule>
  </conditionalFormatting>
  <conditionalFormatting sqref="L37">
    <cfRule type="cellIs" priority="27" dxfId="0" operator="equal" stopIfTrue="1">
      <formula>0</formula>
    </cfRule>
  </conditionalFormatting>
  <conditionalFormatting sqref="L39">
    <cfRule type="cellIs" priority="26" dxfId="0" operator="equal" stopIfTrue="1">
      <formula>0</formula>
    </cfRule>
  </conditionalFormatting>
  <conditionalFormatting sqref="L38">
    <cfRule type="cellIs" priority="25" dxfId="0" operator="equal" stopIfTrue="1">
      <formula>0</formula>
    </cfRule>
  </conditionalFormatting>
  <conditionalFormatting sqref="L40">
    <cfRule type="cellIs" priority="24" dxfId="0" operator="equal" stopIfTrue="1">
      <formula>0</formula>
    </cfRule>
  </conditionalFormatting>
  <conditionalFormatting sqref="L41">
    <cfRule type="cellIs" priority="23" dxfId="0" operator="equal" stopIfTrue="1">
      <formula>0</formula>
    </cfRule>
  </conditionalFormatting>
  <conditionalFormatting sqref="L42">
    <cfRule type="cellIs" priority="22" dxfId="0" operator="equal" stopIfTrue="1">
      <formula>0</formula>
    </cfRule>
  </conditionalFormatting>
  <conditionalFormatting sqref="L44">
    <cfRule type="cellIs" priority="21" dxfId="0" operator="equal" stopIfTrue="1">
      <formula>0</formula>
    </cfRule>
  </conditionalFormatting>
  <conditionalFormatting sqref="L45">
    <cfRule type="cellIs" priority="20" dxfId="0" operator="equal" stopIfTrue="1">
      <formula>0</formula>
    </cfRule>
  </conditionalFormatting>
  <conditionalFormatting sqref="L43">
    <cfRule type="cellIs" priority="19" dxfId="0" operator="equal" stopIfTrue="1">
      <formula>0</formula>
    </cfRule>
  </conditionalFormatting>
  <conditionalFormatting sqref="L46">
    <cfRule type="cellIs" priority="18" dxfId="0" operator="equal" stopIfTrue="1">
      <formula>0</formula>
    </cfRule>
  </conditionalFormatting>
  <conditionalFormatting sqref="L48">
    <cfRule type="cellIs" priority="17" dxfId="0" operator="equal" stopIfTrue="1">
      <formula>0</formula>
    </cfRule>
  </conditionalFormatting>
  <conditionalFormatting sqref="L47">
    <cfRule type="cellIs" priority="16" dxfId="0" operator="equal" stopIfTrue="1">
      <formula>0</formula>
    </cfRule>
  </conditionalFormatting>
  <conditionalFormatting sqref="L49">
    <cfRule type="cellIs" priority="15" dxfId="0" operator="equal" stopIfTrue="1">
      <formula>0</formula>
    </cfRule>
  </conditionalFormatting>
  <conditionalFormatting sqref="L50">
    <cfRule type="cellIs" priority="14" dxfId="0" operator="equal" stopIfTrue="1">
      <formula>0</formula>
    </cfRule>
  </conditionalFormatting>
  <conditionalFormatting sqref="L51">
    <cfRule type="cellIs" priority="13" dxfId="0" operator="equal" stopIfTrue="1">
      <formula>0</formula>
    </cfRule>
  </conditionalFormatting>
  <conditionalFormatting sqref="L53">
    <cfRule type="cellIs" priority="12" dxfId="0" operator="equal" stopIfTrue="1">
      <formula>0</formula>
    </cfRule>
  </conditionalFormatting>
  <conditionalFormatting sqref="L52">
    <cfRule type="cellIs" priority="11" dxfId="0" operator="equal" stopIfTrue="1">
      <formula>0</formula>
    </cfRule>
  </conditionalFormatting>
  <conditionalFormatting sqref="L54">
    <cfRule type="cellIs" priority="10" dxfId="0" operator="equal" stopIfTrue="1">
      <formula>0</formula>
    </cfRule>
  </conditionalFormatting>
  <conditionalFormatting sqref="L55">
    <cfRule type="cellIs" priority="9" dxfId="0" operator="equal" stopIfTrue="1">
      <formula>0</formula>
    </cfRule>
  </conditionalFormatting>
  <conditionalFormatting sqref="L56">
    <cfRule type="cellIs" priority="8" dxfId="0" operator="equal" stopIfTrue="1">
      <formula>0</formula>
    </cfRule>
  </conditionalFormatting>
  <conditionalFormatting sqref="L58">
    <cfRule type="cellIs" priority="7" dxfId="0" operator="equal" stopIfTrue="1">
      <formula>0</formula>
    </cfRule>
  </conditionalFormatting>
  <conditionalFormatting sqref="L57">
    <cfRule type="cellIs" priority="6" dxfId="0" operator="equal" stopIfTrue="1">
      <formula>0</formula>
    </cfRule>
  </conditionalFormatting>
  <conditionalFormatting sqref="L59">
    <cfRule type="cellIs" priority="5" dxfId="0" operator="equal" stopIfTrue="1">
      <formula>0</formula>
    </cfRule>
  </conditionalFormatting>
  <conditionalFormatting sqref="L60">
    <cfRule type="cellIs" priority="4" dxfId="0" operator="equal" stopIfTrue="1">
      <formula>0</formula>
    </cfRule>
  </conditionalFormatting>
  <conditionalFormatting sqref="L62">
    <cfRule type="cellIs" priority="3" dxfId="0" operator="equal" stopIfTrue="1">
      <formula>0</formula>
    </cfRule>
  </conditionalFormatting>
  <conditionalFormatting sqref="L61">
    <cfRule type="cellIs" priority="2" dxfId="0" operator="equal" stopIfTrue="1">
      <formula>0</formula>
    </cfRule>
  </conditionalFormatting>
  <conditionalFormatting sqref="L63:L85">
    <cfRule type="cellIs" priority="1" dxfId="0" operator="equal" stopIfTrue="1">
      <formula>0</formula>
    </cfRule>
  </conditionalFormatting>
  <printOptions/>
  <pageMargins left="0.54" right="0.5118110236220472" top="0.89" bottom="0.75" header="0.31496062992125984" footer="0.31496062992125984"/>
  <pageSetup fitToHeight="0" fitToWidth="1" horizontalDpi="600" verticalDpi="600" orientation="portrait" paperSize="9" scale="53" r:id="rId2"/>
  <headerFooter>
    <oddHeader>&amp;C&amp;G
WT ENGENHARIA &amp; CONSULTORIA LTDA - ME
CNPJ: 17.243.727/0001 - 00 ; Insc. Est. 15.392.684-8; E-mail: eng.wendell@hotmail.com</oddHeader>
    <oddFooter>&amp;C&amp;"Calibri,Negrito"WT ENGENHARIA &amp; CONSULTORIA LTDA - ME
Avenida Maranhão, Nº447 – Bela Vista - CEP:  68.180-410 - Itaituba–PA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7"/>
  <sheetViews>
    <sheetView view="pageBreakPreview" zoomScale="85" zoomScaleNormal="115" zoomScaleSheetLayoutView="85" zoomScalePageLayoutView="85" workbookViewId="0" topLeftCell="A1">
      <selection activeCell="L13" sqref="L13"/>
    </sheetView>
  </sheetViews>
  <sheetFormatPr defaultColWidth="14.7109375" defaultRowHeight="12.75"/>
  <cols>
    <col min="1" max="1" width="7.8515625" style="23" customWidth="1"/>
    <col min="2" max="2" width="51.57421875" style="88" customWidth="1"/>
    <col min="3" max="3" width="14.7109375" style="26" hidden="1" customWidth="1"/>
    <col min="4" max="4" width="14.7109375" style="43" hidden="1" customWidth="1"/>
    <col min="5" max="7" width="14.7109375" style="25" hidden="1" customWidth="1"/>
    <col min="8" max="8" width="12.57421875" style="24" hidden="1" customWidth="1"/>
    <col min="9" max="9" width="0" style="0" hidden="1" customWidth="1"/>
    <col min="10" max="10" width="14.7109375" style="105" customWidth="1"/>
    <col min="11" max="11" width="14.7109375" style="0" customWidth="1"/>
    <col min="12" max="12" width="14.7109375" style="105" customWidth="1"/>
    <col min="13" max="13" width="14.7109375" style="0" customWidth="1"/>
    <col min="14" max="14" width="14.7109375" style="104" customWidth="1"/>
  </cols>
  <sheetData>
    <row r="1" spans="1:8" ht="12.75">
      <c r="A1" s="331"/>
      <c r="B1" s="331"/>
      <c r="C1" s="331"/>
      <c r="D1" s="331"/>
      <c r="E1" s="331"/>
      <c r="F1" s="331"/>
      <c r="G1" s="331"/>
      <c r="H1" s="331"/>
    </row>
    <row r="2" spans="1:8" ht="12.75">
      <c r="A2" s="331"/>
      <c r="B2" s="331"/>
      <c r="C2" s="331"/>
      <c r="D2" s="331"/>
      <c r="E2" s="331"/>
      <c r="F2" s="331"/>
      <c r="G2" s="331"/>
      <c r="H2" s="331"/>
    </row>
    <row r="3" spans="1:8" ht="12.75">
      <c r="A3" s="331"/>
      <c r="B3" s="331"/>
      <c r="C3" s="331"/>
      <c r="D3" s="331"/>
      <c r="E3" s="331"/>
      <c r="F3" s="331"/>
      <c r="G3" s="331"/>
      <c r="H3" s="331"/>
    </row>
    <row r="4" spans="1:8" ht="12.75">
      <c r="A4" s="46"/>
      <c r="B4" s="84"/>
      <c r="C4" s="51"/>
      <c r="D4" s="67"/>
      <c r="E4" s="66"/>
      <c r="F4" s="95"/>
      <c r="G4" s="68"/>
      <c r="H4" s="69"/>
    </row>
    <row r="5" spans="1:17" ht="17.25" customHeight="1">
      <c r="A5" s="331"/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</row>
    <row r="6" spans="1:8" ht="12.75">
      <c r="A6" s="46"/>
      <c r="B6" s="84"/>
      <c r="C6" s="51"/>
      <c r="D6" s="67"/>
      <c r="E6" s="66"/>
      <c r="F6" s="95"/>
      <c r="G6" s="68"/>
      <c r="H6" s="69"/>
    </row>
    <row r="7" spans="1:17" ht="36" customHeight="1">
      <c r="A7" s="298" t="s">
        <v>261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</row>
    <row r="8" spans="1:17" ht="15.75">
      <c r="A8" s="298" t="s">
        <v>246</v>
      </c>
      <c r="B8" s="298"/>
      <c r="C8" s="298"/>
      <c r="D8" s="298"/>
      <c r="E8" s="298"/>
      <c r="F8" s="298"/>
      <c r="G8" s="298"/>
      <c r="H8" s="298"/>
      <c r="P8" s="317" t="s">
        <v>277</v>
      </c>
      <c r="Q8" s="317"/>
    </row>
    <row r="9" spans="1:8" ht="16.5" thickBot="1">
      <c r="A9" s="44"/>
      <c r="B9" s="85"/>
      <c r="C9" s="45"/>
      <c r="D9" s="58"/>
      <c r="E9" s="45"/>
      <c r="F9" s="96"/>
      <c r="G9" s="45"/>
      <c r="H9" s="70"/>
    </row>
    <row r="10" spans="1:17" ht="16.5" thickBot="1">
      <c r="A10" s="325" t="s">
        <v>0</v>
      </c>
      <c r="B10" s="323" t="s">
        <v>132</v>
      </c>
      <c r="C10" s="131"/>
      <c r="D10" s="130"/>
      <c r="E10" s="130"/>
      <c r="F10" s="130"/>
      <c r="G10" s="130"/>
      <c r="H10" s="130"/>
      <c r="I10" s="124"/>
      <c r="J10" s="321" t="s">
        <v>262</v>
      </c>
      <c r="K10" s="322"/>
      <c r="L10" s="321" t="s">
        <v>263</v>
      </c>
      <c r="M10" s="322"/>
      <c r="N10" s="321" t="s">
        <v>264</v>
      </c>
      <c r="O10" s="322"/>
      <c r="P10" s="321" t="s">
        <v>265</v>
      </c>
      <c r="Q10" s="322"/>
    </row>
    <row r="11" spans="1:17" ht="43.5" thickBot="1">
      <c r="A11" s="326"/>
      <c r="B11" s="324"/>
      <c r="C11" s="132" t="s">
        <v>176</v>
      </c>
      <c r="D11" s="125" t="s">
        <v>3</v>
      </c>
      <c r="E11" s="126" t="s">
        <v>241</v>
      </c>
      <c r="F11" s="127" t="s">
        <v>244</v>
      </c>
      <c r="G11" s="126" t="s">
        <v>243</v>
      </c>
      <c r="H11" s="128" t="s">
        <v>245</v>
      </c>
      <c r="I11" s="129"/>
      <c r="J11" s="106" t="s">
        <v>266</v>
      </c>
      <c r="K11" s="107" t="s">
        <v>19</v>
      </c>
      <c r="L11" s="106" t="s">
        <v>266</v>
      </c>
      <c r="M11" s="107" t="s">
        <v>19</v>
      </c>
      <c r="N11" s="108" t="s">
        <v>266</v>
      </c>
      <c r="O11" s="107" t="s">
        <v>19</v>
      </c>
      <c r="P11" s="109" t="s">
        <v>266</v>
      </c>
      <c r="Q11" s="107" t="s">
        <v>19</v>
      </c>
    </row>
    <row r="12" spans="1:17" ht="12.75">
      <c r="A12" s="117" t="s">
        <v>133</v>
      </c>
      <c r="B12" s="332" t="s">
        <v>134</v>
      </c>
      <c r="C12" s="332"/>
      <c r="D12" s="332"/>
      <c r="E12" s="332"/>
      <c r="F12" s="332"/>
      <c r="G12" s="332"/>
      <c r="H12" s="118">
        <f>SUM(H13:H14)</f>
        <v>0</v>
      </c>
      <c r="I12" s="119"/>
      <c r="J12" s="120"/>
      <c r="K12" s="121"/>
      <c r="L12" s="120"/>
      <c r="M12" s="121"/>
      <c r="N12" s="122"/>
      <c r="O12" s="121"/>
      <c r="P12" s="123"/>
      <c r="Q12" s="121"/>
    </row>
    <row r="13" spans="1:17" ht="16.5">
      <c r="A13" s="37" t="s">
        <v>4</v>
      </c>
      <c r="B13" s="47" t="s">
        <v>177</v>
      </c>
      <c r="C13" s="37" t="s">
        <v>57</v>
      </c>
      <c r="D13" s="40">
        <v>6.16</v>
      </c>
      <c r="E13" s="38">
        <f>SUM('Comp. Unitaria'!F27,'Comp. Unitaria'!F28)</f>
        <v>0</v>
      </c>
      <c r="F13" s="97">
        <f>'COMP. BDI'!$C$41</f>
        <v>0.2465</v>
      </c>
      <c r="G13" s="39">
        <f>E13+(ROUND(F13*E13,2))</f>
        <v>0</v>
      </c>
      <c r="H13" s="39">
        <f>ROUND(G13*D13,2)</f>
        <v>0</v>
      </c>
      <c r="I13" s="111"/>
      <c r="J13" s="112">
        <v>1149.58</v>
      </c>
      <c r="K13" s="113">
        <v>1</v>
      </c>
      <c r="L13" s="110">
        <f>'Planilha Med.01'!P13+'Planilha Med.02'!P13</f>
        <v>1149.58</v>
      </c>
      <c r="M13" s="114">
        <f>ROUND((L13*K13)/J13,4)</f>
        <v>1</v>
      </c>
      <c r="N13" s="112">
        <f>J13-L13</f>
        <v>0</v>
      </c>
      <c r="O13" s="113">
        <f>K13-M13</f>
        <v>0</v>
      </c>
      <c r="P13" s="110"/>
      <c r="Q13" s="114">
        <f>ROUND((P13*K13)/J13,4)</f>
        <v>0</v>
      </c>
    </row>
    <row r="14" spans="1:17" ht="16.5">
      <c r="A14" s="37" t="s">
        <v>115</v>
      </c>
      <c r="B14" s="47" t="s">
        <v>178</v>
      </c>
      <c r="C14" s="37" t="s">
        <v>57</v>
      </c>
      <c r="D14" s="40">
        <v>229.63</v>
      </c>
      <c r="E14" s="38">
        <f>SUM('Comp. Unitaria'!F51,'Comp. Unitaria'!F52)</f>
        <v>0</v>
      </c>
      <c r="F14" s="97">
        <f>'COMP. BDI'!$C$41</f>
        <v>0.2465</v>
      </c>
      <c r="G14" s="39">
        <f>E14+(ROUND(F14*E14,2))</f>
        <v>0</v>
      </c>
      <c r="H14" s="39">
        <f>ROUND(G14*D14,2)</f>
        <v>0</v>
      </c>
      <c r="I14" s="111"/>
      <c r="J14" s="112">
        <v>962.15</v>
      </c>
      <c r="K14" s="113">
        <v>1</v>
      </c>
      <c r="L14" s="110">
        <f>'Planilha Med.01'!P14+'Planilha Med.02'!P14</f>
        <v>962.15</v>
      </c>
      <c r="M14" s="114">
        <f aca="true" t="shared" si="0" ref="M14:M77">ROUND((L14*K14)/J14,4)</f>
        <v>1</v>
      </c>
      <c r="N14" s="112">
        <f aca="true" t="shared" si="1" ref="N14:O77">J14-L14</f>
        <v>0</v>
      </c>
      <c r="O14" s="113">
        <f t="shared" si="1"/>
        <v>0</v>
      </c>
      <c r="P14" s="110"/>
      <c r="Q14" s="114">
        <f aca="true" t="shared" si="2" ref="Q14:Q77">ROUND((P14*K14)/J14,4)</f>
        <v>0</v>
      </c>
    </row>
    <row r="15" spans="1:17" ht="16.5">
      <c r="A15" s="71" t="s">
        <v>135</v>
      </c>
      <c r="B15" s="330" t="s">
        <v>136</v>
      </c>
      <c r="C15" s="330"/>
      <c r="D15" s="330"/>
      <c r="E15" s="330"/>
      <c r="F15" s="330"/>
      <c r="G15" s="330"/>
      <c r="H15" s="83">
        <f>SUM(H16:H17)</f>
        <v>334.77</v>
      </c>
      <c r="I15" s="111"/>
      <c r="J15" s="112"/>
      <c r="K15" s="115"/>
      <c r="L15" s="110">
        <f>P15</f>
        <v>0</v>
      </c>
      <c r="M15" s="114"/>
      <c r="N15" s="112"/>
      <c r="O15" s="113"/>
      <c r="P15" s="110"/>
      <c r="Q15" s="114"/>
    </row>
    <row r="16" spans="1:17" ht="16.5">
      <c r="A16" s="37" t="s">
        <v>5</v>
      </c>
      <c r="B16" s="56" t="s">
        <v>179</v>
      </c>
      <c r="C16" s="72" t="s">
        <v>111</v>
      </c>
      <c r="D16" s="73">
        <v>9.15</v>
      </c>
      <c r="E16" s="74">
        <f>SUM('Comp. Unitaria'!F70,'Comp. Unitaria'!F71)</f>
        <v>26.49</v>
      </c>
      <c r="F16" s="97">
        <f>'COMP. BDI'!$C$41</f>
        <v>0.2465</v>
      </c>
      <c r="G16" s="39">
        <f>E16+(ROUND(F16*E16,2))</f>
        <v>33.02</v>
      </c>
      <c r="H16" s="39">
        <f>ROUND(G16*D16,2)</f>
        <v>302.13</v>
      </c>
      <c r="I16" s="111"/>
      <c r="J16" s="112">
        <v>366.82</v>
      </c>
      <c r="K16" s="113">
        <v>1</v>
      </c>
      <c r="L16" s="110">
        <f>'Planilha Med.01'!P16+'Planilha Med.02'!P16</f>
        <v>366.82</v>
      </c>
      <c r="M16" s="114">
        <f t="shared" si="0"/>
        <v>1</v>
      </c>
      <c r="N16" s="112">
        <f t="shared" si="1"/>
        <v>0</v>
      </c>
      <c r="O16" s="113">
        <f t="shared" si="1"/>
        <v>0</v>
      </c>
      <c r="P16" s="110"/>
      <c r="Q16" s="114">
        <f t="shared" si="2"/>
        <v>0</v>
      </c>
    </row>
    <row r="17" spans="1:17" ht="16.5">
      <c r="A17" s="37" t="s">
        <v>112</v>
      </c>
      <c r="B17" s="56" t="s">
        <v>175</v>
      </c>
      <c r="C17" s="72" t="s">
        <v>111</v>
      </c>
      <c r="D17" s="75">
        <v>2.75</v>
      </c>
      <c r="E17" s="74">
        <f>SUM('Comp. Unitaria'!F89,'Comp. Unitaria'!F90)</f>
        <v>9.52</v>
      </c>
      <c r="F17" s="97">
        <f>'COMP. BDI'!$C$41</f>
        <v>0.2465</v>
      </c>
      <c r="G17" s="39">
        <f>E17+(ROUND(F17*E17,2))</f>
        <v>11.87</v>
      </c>
      <c r="H17" s="39">
        <f>ROUND(G17*D17,2)</f>
        <v>32.64</v>
      </c>
      <c r="I17" s="111"/>
      <c r="J17" s="112">
        <v>258.53</v>
      </c>
      <c r="K17" s="113">
        <v>1</v>
      </c>
      <c r="L17" s="110">
        <f>'Planilha Med.01'!P17+'Planilha Med.02'!P17</f>
        <v>258.53</v>
      </c>
      <c r="M17" s="114">
        <f t="shared" si="0"/>
        <v>1</v>
      </c>
      <c r="N17" s="112">
        <f t="shared" si="1"/>
        <v>0</v>
      </c>
      <c r="O17" s="113">
        <f t="shared" si="1"/>
        <v>0</v>
      </c>
      <c r="P17" s="110"/>
      <c r="Q17" s="114">
        <f t="shared" si="2"/>
        <v>0</v>
      </c>
    </row>
    <row r="18" spans="1:17" ht="16.5">
      <c r="A18" s="71" t="s">
        <v>180</v>
      </c>
      <c r="B18" s="330" t="s">
        <v>138</v>
      </c>
      <c r="C18" s="330"/>
      <c r="D18" s="330"/>
      <c r="E18" s="330"/>
      <c r="F18" s="330"/>
      <c r="G18" s="330"/>
      <c r="H18" s="83" t="e">
        <f>SUM(H19:H20)</f>
        <v>#VALUE!</v>
      </c>
      <c r="I18" s="111"/>
      <c r="J18" s="112"/>
      <c r="K18" s="115"/>
      <c r="L18" s="110">
        <f>P18</f>
        <v>0</v>
      </c>
      <c r="M18" s="114"/>
      <c r="N18" s="112"/>
      <c r="O18" s="113"/>
      <c r="P18" s="110"/>
      <c r="Q18" s="114"/>
    </row>
    <row r="19" spans="1:17" ht="16.5">
      <c r="A19" s="37" t="s">
        <v>6</v>
      </c>
      <c r="B19" s="56" t="s">
        <v>54</v>
      </c>
      <c r="C19" s="72" t="s">
        <v>111</v>
      </c>
      <c r="D19" s="73">
        <v>3.74</v>
      </c>
      <c r="E19" s="74">
        <f>'Comp. Unitaria'!F110</f>
        <v>0</v>
      </c>
      <c r="F19" s="97">
        <f>'COMP. BDI'!$C$41</f>
        <v>0.2465</v>
      </c>
      <c r="G19" s="39">
        <f>E19+(ROUND(F19*E19,2))</f>
        <v>0</v>
      </c>
      <c r="H19" s="39">
        <f>ROUND(G19*D19,2)</f>
        <v>0</v>
      </c>
      <c r="I19" s="111"/>
      <c r="J19" s="112">
        <v>8079.26</v>
      </c>
      <c r="K19" s="113">
        <v>1</v>
      </c>
      <c r="L19" s="110">
        <f>'Planilha Med.01'!P19+'Planilha Med.02'!P19</f>
        <v>8079.26</v>
      </c>
      <c r="M19" s="114">
        <f t="shared" si="0"/>
        <v>1</v>
      </c>
      <c r="N19" s="112">
        <f t="shared" si="1"/>
        <v>0</v>
      </c>
      <c r="O19" s="113">
        <f t="shared" si="1"/>
        <v>0</v>
      </c>
      <c r="P19" s="110"/>
      <c r="Q19" s="114">
        <f t="shared" si="2"/>
        <v>0</v>
      </c>
    </row>
    <row r="20" spans="1:17" ht="16.5">
      <c r="A20" s="37" t="s">
        <v>256</v>
      </c>
      <c r="B20" s="56" t="s">
        <v>55</v>
      </c>
      <c r="C20" s="72" t="s">
        <v>111</v>
      </c>
      <c r="D20" s="73">
        <v>3.74</v>
      </c>
      <c r="E20" s="74" t="str">
        <f>'Comp. Unitaria'!F132</f>
        <v>PREÇO UNITÁRIO</v>
      </c>
      <c r="F20" s="97">
        <f>'COMP. BDI'!$C$41</f>
        <v>0.2465</v>
      </c>
      <c r="G20" s="39" t="e">
        <f>E20+(ROUND(F20*E20,2))</f>
        <v>#VALUE!</v>
      </c>
      <c r="H20" s="39" t="e">
        <f>ROUND(G20*D20,2)</f>
        <v>#VALUE!</v>
      </c>
      <c r="I20" s="111"/>
      <c r="J20" s="112">
        <v>7783.01</v>
      </c>
      <c r="K20" s="113">
        <v>1</v>
      </c>
      <c r="L20" s="110">
        <f>'Planilha Med.01'!P20+'Planilha Med.02'!P20</f>
        <v>7783.01</v>
      </c>
      <c r="M20" s="114">
        <f t="shared" si="0"/>
        <v>1</v>
      </c>
      <c r="N20" s="112">
        <f t="shared" si="1"/>
        <v>0</v>
      </c>
      <c r="O20" s="113">
        <f t="shared" si="1"/>
        <v>0</v>
      </c>
      <c r="P20" s="110"/>
      <c r="Q20" s="114">
        <f t="shared" si="2"/>
        <v>0</v>
      </c>
    </row>
    <row r="21" spans="1:17" ht="16.5">
      <c r="A21" s="71" t="s">
        <v>137</v>
      </c>
      <c r="B21" s="330" t="s">
        <v>141</v>
      </c>
      <c r="C21" s="330"/>
      <c r="D21" s="330"/>
      <c r="E21" s="330"/>
      <c r="F21" s="330"/>
      <c r="G21" s="330"/>
      <c r="H21" s="83">
        <f>SUM(H22)</f>
        <v>0</v>
      </c>
      <c r="I21" s="111"/>
      <c r="J21" s="112"/>
      <c r="K21" s="115"/>
      <c r="L21" s="110">
        <f>P21</f>
        <v>0</v>
      </c>
      <c r="M21" s="114"/>
      <c r="N21" s="112"/>
      <c r="O21" s="113"/>
      <c r="P21" s="110"/>
      <c r="Q21" s="114"/>
    </row>
    <row r="22" spans="1:17" ht="16.5">
      <c r="A22" s="37" t="s">
        <v>7</v>
      </c>
      <c r="B22" s="56" t="s">
        <v>56</v>
      </c>
      <c r="C22" s="37" t="s">
        <v>111</v>
      </c>
      <c r="D22" s="40">
        <v>5.72</v>
      </c>
      <c r="E22" s="38">
        <f>SUM('Comp. Unitaria'!F164,'Comp. Unitaria'!F165)</f>
        <v>0</v>
      </c>
      <c r="F22" s="97">
        <f>'COMP. BDI'!$C$41</f>
        <v>0.2465</v>
      </c>
      <c r="G22" s="39">
        <f>E22+(ROUND(F22*E22,2))</f>
        <v>0</v>
      </c>
      <c r="H22" s="39">
        <f>ROUND(G22*D22,2)</f>
        <v>0</v>
      </c>
      <c r="I22" s="111"/>
      <c r="J22" s="112">
        <v>13151.71</v>
      </c>
      <c r="K22" s="113">
        <v>1</v>
      </c>
      <c r="L22" s="110">
        <f>'Planilha Med.01'!P22+'Planilha Med.02'!P22</f>
        <v>13151.71</v>
      </c>
      <c r="M22" s="114">
        <f t="shared" si="0"/>
        <v>1</v>
      </c>
      <c r="N22" s="112">
        <f t="shared" si="1"/>
        <v>0</v>
      </c>
      <c r="O22" s="113">
        <f t="shared" si="1"/>
        <v>0</v>
      </c>
      <c r="P22" s="110"/>
      <c r="Q22" s="114">
        <f t="shared" si="2"/>
        <v>0</v>
      </c>
    </row>
    <row r="23" spans="1:17" ht="16.5">
      <c r="A23" s="71" t="s">
        <v>139</v>
      </c>
      <c r="B23" s="333" t="s">
        <v>181</v>
      </c>
      <c r="C23" s="333"/>
      <c r="D23" s="333"/>
      <c r="E23" s="333"/>
      <c r="F23" s="333"/>
      <c r="G23" s="333"/>
      <c r="H23" s="83">
        <f>SUM(H24)</f>
        <v>0</v>
      </c>
      <c r="I23" s="111"/>
      <c r="J23" s="112"/>
      <c r="K23" s="115"/>
      <c r="L23" s="110">
        <f>P23</f>
        <v>0</v>
      </c>
      <c r="M23" s="114"/>
      <c r="N23" s="112"/>
      <c r="O23" s="113"/>
      <c r="P23" s="110"/>
      <c r="Q23" s="114"/>
    </row>
    <row r="24" spans="1:17" ht="25.5">
      <c r="A24" s="37" t="s">
        <v>16</v>
      </c>
      <c r="B24" s="56" t="s">
        <v>248</v>
      </c>
      <c r="C24" s="72" t="s">
        <v>111</v>
      </c>
      <c r="D24" s="73">
        <v>61.26</v>
      </c>
      <c r="E24" s="74">
        <f>SUM('Comp. Unitaria'!F183,'Comp. Unitaria'!F184)</f>
        <v>0</v>
      </c>
      <c r="F24" s="97">
        <f>'COMP. BDI'!$C$41</f>
        <v>0.2465</v>
      </c>
      <c r="G24" s="39">
        <f>E24+(ROUND(F24*E24,2))</f>
        <v>0</v>
      </c>
      <c r="H24" s="39">
        <f>ROUND(G24*D24,2)</f>
        <v>0</v>
      </c>
      <c r="I24" s="111"/>
      <c r="J24" s="112">
        <v>583.81</v>
      </c>
      <c r="K24" s="113">
        <v>1</v>
      </c>
      <c r="L24" s="110">
        <f>'Planilha Med.01'!P24+'Planilha Med.02'!P24</f>
        <v>583.81</v>
      </c>
      <c r="M24" s="114">
        <f t="shared" si="0"/>
        <v>1</v>
      </c>
      <c r="N24" s="112">
        <f t="shared" si="1"/>
        <v>0</v>
      </c>
      <c r="O24" s="113">
        <f t="shared" si="1"/>
        <v>0</v>
      </c>
      <c r="P24" s="110"/>
      <c r="Q24" s="114">
        <f t="shared" si="2"/>
        <v>0</v>
      </c>
    </row>
    <row r="25" spans="1:17" ht="16.5">
      <c r="A25" s="71" t="s">
        <v>140</v>
      </c>
      <c r="B25" s="330" t="s">
        <v>182</v>
      </c>
      <c r="C25" s="330"/>
      <c r="D25" s="330"/>
      <c r="E25" s="330"/>
      <c r="F25" s="330"/>
      <c r="G25" s="330"/>
      <c r="H25" s="83">
        <f>SUM(H26:H28)</f>
        <v>420.2</v>
      </c>
      <c r="I25" s="111"/>
      <c r="J25" s="112"/>
      <c r="K25" s="115"/>
      <c r="L25" s="110">
        <f>P25</f>
        <v>0</v>
      </c>
      <c r="M25" s="114"/>
      <c r="N25" s="112"/>
      <c r="O25" s="113"/>
      <c r="P25" s="110"/>
      <c r="Q25" s="114"/>
    </row>
    <row r="26" spans="1:17" ht="38.25">
      <c r="A26" s="37" t="s">
        <v>8</v>
      </c>
      <c r="B26" s="57" t="s">
        <v>249</v>
      </c>
      <c r="C26" s="37" t="s">
        <v>57</v>
      </c>
      <c r="D26" s="40">
        <v>332.61</v>
      </c>
      <c r="E26" s="38">
        <f>SUM('Comp. Unitaria'!F206,'Comp. Unitaria'!F207)</f>
        <v>0</v>
      </c>
      <c r="F26" s="97">
        <f>'COMP. BDI'!$C$41</f>
        <v>0.2465</v>
      </c>
      <c r="G26" s="39">
        <f>E26+(ROUND(F26*E26,2))</f>
        <v>0</v>
      </c>
      <c r="H26" s="39">
        <f>ROUND(G26*D26,2)</f>
        <v>0</v>
      </c>
      <c r="I26" s="111"/>
      <c r="J26" s="112">
        <v>12456.24</v>
      </c>
      <c r="K26" s="113">
        <v>1</v>
      </c>
      <c r="L26" s="110">
        <f>'Planilha Med.01'!P26+'Planilha Med.02'!P26</f>
        <v>12456.24</v>
      </c>
      <c r="M26" s="114">
        <f t="shared" si="0"/>
        <v>1</v>
      </c>
      <c r="N26" s="112">
        <f t="shared" si="1"/>
        <v>0</v>
      </c>
      <c r="O26" s="113">
        <f t="shared" si="1"/>
        <v>0</v>
      </c>
      <c r="P26" s="110"/>
      <c r="Q26" s="114">
        <f t="shared" si="2"/>
        <v>0</v>
      </c>
    </row>
    <row r="27" spans="1:17" ht="25.5">
      <c r="A27" s="37" t="s">
        <v>183</v>
      </c>
      <c r="B27" s="57" t="s">
        <v>185</v>
      </c>
      <c r="C27" s="76" t="s">
        <v>155</v>
      </c>
      <c r="D27" s="40">
        <v>35.4</v>
      </c>
      <c r="E27" s="38">
        <f>SUM('Comp. Unitaria'!F231,'Comp. Unitaria'!F232)</f>
        <v>9.52</v>
      </c>
      <c r="F27" s="97">
        <f>'COMP. BDI'!$C$41</f>
        <v>0.2465</v>
      </c>
      <c r="G27" s="39">
        <f>E27+(ROUND(F27*E27,2))</f>
        <v>11.87</v>
      </c>
      <c r="H27" s="39">
        <f>ROUND(G27*D27,2)</f>
        <v>420.2</v>
      </c>
      <c r="I27" s="111"/>
      <c r="J27" s="112">
        <v>1044.3</v>
      </c>
      <c r="K27" s="113">
        <v>1</v>
      </c>
      <c r="L27" s="110">
        <f>'Planilha Med.01'!P27+'Planilha Med.02'!P27</f>
        <v>1044.3</v>
      </c>
      <c r="M27" s="114">
        <f t="shared" si="0"/>
        <v>1</v>
      </c>
      <c r="N27" s="112">
        <f t="shared" si="1"/>
        <v>0</v>
      </c>
      <c r="O27" s="113">
        <f t="shared" si="1"/>
        <v>0</v>
      </c>
      <c r="P27" s="110"/>
      <c r="Q27" s="114">
        <f t="shared" si="2"/>
        <v>0</v>
      </c>
    </row>
    <row r="28" spans="1:17" ht="25.5">
      <c r="A28" s="37" t="s">
        <v>184</v>
      </c>
      <c r="B28" s="57" t="s">
        <v>186</v>
      </c>
      <c r="C28" s="76" t="s">
        <v>155</v>
      </c>
      <c r="D28" s="40">
        <v>11</v>
      </c>
      <c r="E28" s="38">
        <f>SUM('Comp. Unitaria'!F256,'Comp. Unitaria'!F257)</f>
        <v>0</v>
      </c>
      <c r="F28" s="97">
        <f>'COMP. BDI'!$C$41</f>
        <v>0.2465</v>
      </c>
      <c r="G28" s="39">
        <f>E28+(ROUND(F28*E28,2))</f>
        <v>0</v>
      </c>
      <c r="H28" s="39">
        <f>ROUND(G28*D28,2)</f>
        <v>0</v>
      </c>
      <c r="I28" s="111"/>
      <c r="J28" s="112">
        <v>200.64</v>
      </c>
      <c r="K28" s="113">
        <v>1</v>
      </c>
      <c r="L28" s="110">
        <f>'Planilha Med.01'!P28+'Planilha Med.02'!P28</f>
        <v>200.64</v>
      </c>
      <c r="M28" s="114">
        <f t="shared" si="0"/>
        <v>1</v>
      </c>
      <c r="N28" s="112">
        <f t="shared" si="1"/>
        <v>0</v>
      </c>
      <c r="O28" s="113">
        <f t="shared" si="1"/>
        <v>0</v>
      </c>
      <c r="P28" s="110"/>
      <c r="Q28" s="114">
        <f t="shared" si="2"/>
        <v>0</v>
      </c>
    </row>
    <row r="29" spans="1:17" ht="16.5">
      <c r="A29" s="71" t="s">
        <v>142</v>
      </c>
      <c r="B29" s="330" t="s">
        <v>144</v>
      </c>
      <c r="C29" s="330"/>
      <c r="D29" s="330"/>
      <c r="E29" s="330"/>
      <c r="F29" s="330"/>
      <c r="G29" s="330"/>
      <c r="H29" s="83">
        <f>SUM(H30:H32)</f>
        <v>6806.05</v>
      </c>
      <c r="I29" s="111"/>
      <c r="J29" s="112"/>
      <c r="K29" s="115"/>
      <c r="L29" s="110">
        <f>P29</f>
        <v>0</v>
      </c>
      <c r="M29" s="114"/>
      <c r="N29" s="112"/>
      <c r="O29" s="113"/>
      <c r="P29" s="110"/>
      <c r="Q29" s="114"/>
    </row>
    <row r="30" spans="1:17" ht="16.5">
      <c r="A30" s="37" t="s">
        <v>9</v>
      </c>
      <c r="B30" s="57" t="s">
        <v>187</v>
      </c>
      <c r="C30" s="76" t="s">
        <v>57</v>
      </c>
      <c r="D30" s="40">
        <v>605.59</v>
      </c>
      <c r="E30" s="38">
        <f>SUM('Comp. Unitaria'!F277:F278)</f>
        <v>8.87</v>
      </c>
      <c r="F30" s="97">
        <f>'COMP. BDI'!$C$41</f>
        <v>0.2465</v>
      </c>
      <c r="G30" s="39">
        <f>E30+(ROUND(F30*E30,2))</f>
        <v>11.06</v>
      </c>
      <c r="H30" s="39">
        <f>ROUND(G30*D30,2)</f>
        <v>6697.83</v>
      </c>
      <c r="I30" s="111"/>
      <c r="J30" s="112">
        <v>5250.47</v>
      </c>
      <c r="K30" s="113">
        <v>1</v>
      </c>
      <c r="L30" s="110">
        <f>'Planilha Med.01'!P30+'Planilha Med.02'!P30</f>
        <v>5250.47</v>
      </c>
      <c r="M30" s="114">
        <f t="shared" si="0"/>
        <v>1</v>
      </c>
      <c r="N30" s="112">
        <f t="shared" si="1"/>
        <v>0</v>
      </c>
      <c r="O30" s="113">
        <f t="shared" si="1"/>
        <v>0</v>
      </c>
      <c r="P30" s="110"/>
      <c r="Q30" s="114">
        <f t="shared" si="2"/>
        <v>0</v>
      </c>
    </row>
    <row r="31" spans="1:17" ht="16.5">
      <c r="A31" s="37" t="s">
        <v>118</v>
      </c>
      <c r="B31" s="57" t="s">
        <v>188</v>
      </c>
      <c r="C31" s="76" t="s">
        <v>57</v>
      </c>
      <c r="D31" s="40">
        <v>605.59</v>
      </c>
      <c r="E31" s="38">
        <f>SUM('Comp. Unitaria'!F299,'Comp. Unitaria'!F300)</f>
        <v>0</v>
      </c>
      <c r="F31" s="97">
        <f>'COMP. BDI'!$C$41</f>
        <v>0.2465</v>
      </c>
      <c r="G31" s="39">
        <f>E31+(ROUND(F31*E31,2))</f>
        <v>0</v>
      </c>
      <c r="H31" s="39">
        <f>ROUND(G31*D31,2)</f>
        <v>0</v>
      </c>
      <c r="I31" s="111"/>
      <c r="J31" s="112">
        <v>21565.06</v>
      </c>
      <c r="K31" s="113">
        <v>1</v>
      </c>
      <c r="L31" s="110">
        <f>'Planilha Med.01'!P31+'Planilha Med.02'!P31</f>
        <v>21565.06</v>
      </c>
      <c r="M31" s="114">
        <f t="shared" si="0"/>
        <v>1</v>
      </c>
      <c r="N31" s="112">
        <f t="shared" si="1"/>
        <v>0</v>
      </c>
      <c r="O31" s="113">
        <f t="shared" si="1"/>
        <v>0</v>
      </c>
      <c r="P31" s="110"/>
      <c r="Q31" s="114">
        <f t="shared" si="2"/>
        <v>0</v>
      </c>
    </row>
    <row r="32" spans="1:17" ht="25.5">
      <c r="A32" s="37" t="s">
        <v>189</v>
      </c>
      <c r="B32" s="57" t="s">
        <v>190</v>
      </c>
      <c r="C32" s="76" t="s">
        <v>57</v>
      </c>
      <c r="D32" s="40">
        <v>38.24</v>
      </c>
      <c r="E32" s="38">
        <f>SUM('Comp. Unitaria'!F321,'Comp. Unitaria'!F322)</f>
        <v>2.27</v>
      </c>
      <c r="F32" s="97">
        <f>'COMP. BDI'!$C$41</f>
        <v>0.2465</v>
      </c>
      <c r="G32" s="39">
        <f>E32+(ROUND(F32*E32,2))</f>
        <v>2.83</v>
      </c>
      <c r="H32" s="39">
        <f>ROUND(G32*D32,2)</f>
        <v>108.22</v>
      </c>
      <c r="I32" s="111"/>
      <c r="J32" s="112">
        <v>3389.21</v>
      </c>
      <c r="K32" s="113">
        <v>1</v>
      </c>
      <c r="L32" s="110">
        <f>'Planilha Med.01'!P32+'Planilha Med.02'!P32</f>
        <v>3389.21</v>
      </c>
      <c r="M32" s="114">
        <f t="shared" si="0"/>
        <v>1</v>
      </c>
      <c r="N32" s="112">
        <f t="shared" si="1"/>
        <v>0</v>
      </c>
      <c r="O32" s="113">
        <f t="shared" si="1"/>
        <v>0</v>
      </c>
      <c r="P32" s="110">
        <v>3389.21</v>
      </c>
      <c r="Q32" s="114">
        <f t="shared" si="2"/>
        <v>1</v>
      </c>
    </row>
    <row r="33" spans="1:17" ht="16.5">
      <c r="A33" s="77" t="s">
        <v>143</v>
      </c>
      <c r="B33" s="329" t="s">
        <v>149</v>
      </c>
      <c r="C33" s="329"/>
      <c r="D33" s="329"/>
      <c r="E33" s="329"/>
      <c r="F33" s="329"/>
      <c r="G33" s="329"/>
      <c r="H33" s="83">
        <f>SUM(H34:H37)</f>
        <v>3510.49</v>
      </c>
      <c r="I33" s="111"/>
      <c r="J33" s="112"/>
      <c r="K33" s="115"/>
      <c r="L33" s="110">
        <f>P33</f>
        <v>0</v>
      </c>
      <c r="M33" s="114"/>
      <c r="N33" s="112"/>
      <c r="O33" s="113"/>
      <c r="P33" s="110"/>
      <c r="Q33" s="114"/>
    </row>
    <row r="34" spans="1:17" ht="16.5">
      <c r="A34" s="37" t="s">
        <v>10</v>
      </c>
      <c r="B34" s="57" t="s">
        <v>191</v>
      </c>
      <c r="C34" s="76" t="s">
        <v>57</v>
      </c>
      <c r="D34" s="40">
        <v>184.59</v>
      </c>
      <c r="E34" s="38">
        <f>SUM('Comp. Unitaria'!F343,'Comp. Unitaria'!F344)</f>
        <v>5.4</v>
      </c>
      <c r="F34" s="97">
        <f>'COMP. BDI'!$C$41</f>
        <v>0.2465</v>
      </c>
      <c r="G34" s="39">
        <f>E34+(ROUND(F34*E34,2))</f>
        <v>6.73</v>
      </c>
      <c r="H34" s="39">
        <f>ROUND(G34*D34,2)</f>
        <v>1242.29</v>
      </c>
      <c r="I34" s="111"/>
      <c r="J34" s="112">
        <v>8993.22</v>
      </c>
      <c r="K34" s="113">
        <v>1</v>
      </c>
      <c r="L34" s="110">
        <f>'Planilha Med.01'!P34+'Planilha Med.02'!P34</f>
        <v>8993.22</v>
      </c>
      <c r="M34" s="114">
        <f t="shared" si="0"/>
        <v>1</v>
      </c>
      <c r="N34" s="112">
        <f t="shared" si="1"/>
        <v>0</v>
      </c>
      <c r="O34" s="113">
        <f t="shared" si="1"/>
        <v>0</v>
      </c>
      <c r="P34" s="110"/>
      <c r="Q34" s="114">
        <f t="shared" si="2"/>
        <v>0</v>
      </c>
    </row>
    <row r="35" spans="1:17" ht="16.5">
      <c r="A35" s="37" t="s">
        <v>116</v>
      </c>
      <c r="B35" s="57" t="s">
        <v>192</v>
      </c>
      <c r="C35" s="76" t="s">
        <v>57</v>
      </c>
      <c r="D35" s="40">
        <v>103.41</v>
      </c>
      <c r="E35" s="38">
        <f>SUM('Comp. Unitaria'!F364,'Comp. Unitaria'!F365)</f>
        <v>1.2</v>
      </c>
      <c r="F35" s="97">
        <f>'COMP. BDI'!$C$41</f>
        <v>0.2465</v>
      </c>
      <c r="G35" s="39">
        <f>E35+(ROUND(F35*E35,2))</f>
        <v>1.5</v>
      </c>
      <c r="H35" s="39">
        <f>ROUND(G35*D35,2)</f>
        <v>155.12</v>
      </c>
      <c r="I35" s="111"/>
      <c r="J35" s="112">
        <v>4811.67</v>
      </c>
      <c r="K35" s="113">
        <v>1</v>
      </c>
      <c r="L35" s="110">
        <f>'Planilha Med.01'!P35+'Planilha Med.02'!P35</f>
        <v>4811.67</v>
      </c>
      <c r="M35" s="114">
        <f t="shared" si="0"/>
        <v>1</v>
      </c>
      <c r="N35" s="112">
        <f t="shared" si="1"/>
        <v>0</v>
      </c>
      <c r="O35" s="113">
        <f t="shared" si="1"/>
        <v>0</v>
      </c>
      <c r="P35" s="110">
        <v>4811.67</v>
      </c>
      <c r="Q35" s="114">
        <f t="shared" si="2"/>
        <v>1</v>
      </c>
    </row>
    <row r="36" spans="1:17" ht="25.5">
      <c r="A36" s="37" t="s">
        <v>193</v>
      </c>
      <c r="B36" s="57" t="s">
        <v>250</v>
      </c>
      <c r="C36" s="76" t="s">
        <v>57</v>
      </c>
      <c r="D36" s="40">
        <v>63.75</v>
      </c>
      <c r="E36" s="38">
        <f>SUM('Comp. Unitaria'!F386)</f>
        <v>11.7</v>
      </c>
      <c r="F36" s="97">
        <f>'COMP. BDI'!$C$41</f>
        <v>0.2465</v>
      </c>
      <c r="G36" s="39">
        <f>E36+(ROUND(F36*E36,2))</f>
        <v>14.58</v>
      </c>
      <c r="H36" s="39">
        <f>ROUND(G36*D36,2)</f>
        <v>929.48</v>
      </c>
      <c r="I36" s="111"/>
      <c r="J36" s="112">
        <v>5597.25</v>
      </c>
      <c r="K36" s="113">
        <v>1</v>
      </c>
      <c r="L36" s="110">
        <f>'Planilha Med.01'!P36+'Planilha Med.02'!P36</f>
        <v>5597.25</v>
      </c>
      <c r="M36" s="114">
        <f t="shared" si="0"/>
        <v>1</v>
      </c>
      <c r="N36" s="112">
        <f t="shared" si="1"/>
        <v>0</v>
      </c>
      <c r="O36" s="113">
        <f t="shared" si="1"/>
        <v>0</v>
      </c>
      <c r="P36" s="110">
        <v>5597.25</v>
      </c>
      <c r="Q36" s="114">
        <f t="shared" si="2"/>
        <v>1</v>
      </c>
    </row>
    <row r="37" spans="1:17" ht="16.5">
      <c r="A37" s="37" t="s">
        <v>257</v>
      </c>
      <c r="B37" s="57" t="s">
        <v>194</v>
      </c>
      <c r="C37" s="76" t="s">
        <v>57</v>
      </c>
      <c r="D37" s="40">
        <v>81.18</v>
      </c>
      <c r="E37" s="38">
        <f>SUM('Comp. Unitaria'!F386)</f>
        <v>11.7</v>
      </c>
      <c r="F37" s="97">
        <f>'COMP. BDI'!$C$41</f>
        <v>0.2465</v>
      </c>
      <c r="G37" s="39">
        <f>E37+(ROUND(F37*E37,2))</f>
        <v>14.58</v>
      </c>
      <c r="H37" s="39">
        <f>ROUND(G37*D37,2)</f>
        <v>1183.6</v>
      </c>
      <c r="I37" s="111"/>
      <c r="J37" s="112">
        <v>7127.6</v>
      </c>
      <c r="K37" s="113">
        <v>1</v>
      </c>
      <c r="L37" s="110">
        <f>'Planilha Med.01'!P37+'Planilha Med.02'!P37</f>
        <v>7127.6</v>
      </c>
      <c r="M37" s="114">
        <f t="shared" si="0"/>
        <v>1</v>
      </c>
      <c r="N37" s="112">
        <f t="shared" si="1"/>
        <v>0</v>
      </c>
      <c r="O37" s="113">
        <f t="shared" si="1"/>
        <v>0</v>
      </c>
      <c r="P37" s="110">
        <v>7127.6</v>
      </c>
      <c r="Q37" s="114">
        <f t="shared" si="2"/>
        <v>1</v>
      </c>
    </row>
    <row r="38" spans="1:17" ht="16.5">
      <c r="A38" s="71" t="s">
        <v>145</v>
      </c>
      <c r="B38" s="330" t="s">
        <v>146</v>
      </c>
      <c r="C38" s="330"/>
      <c r="D38" s="330"/>
      <c r="E38" s="330"/>
      <c r="F38" s="330"/>
      <c r="G38" s="330"/>
      <c r="H38" s="83" t="e">
        <f>SUM(H39,H50)</f>
        <v>#REF!</v>
      </c>
      <c r="I38" s="111"/>
      <c r="J38" s="112"/>
      <c r="K38" s="115"/>
      <c r="L38" s="110">
        <f>P38</f>
        <v>0</v>
      </c>
      <c r="M38" s="114"/>
      <c r="N38" s="112"/>
      <c r="O38" s="113"/>
      <c r="P38" s="110"/>
      <c r="Q38" s="114"/>
    </row>
    <row r="39" spans="1:17" ht="16.5">
      <c r="A39" s="71" t="s">
        <v>11</v>
      </c>
      <c r="B39" s="330" t="s">
        <v>147</v>
      </c>
      <c r="C39" s="330"/>
      <c r="D39" s="330"/>
      <c r="E39" s="330"/>
      <c r="F39" s="330"/>
      <c r="G39" s="330"/>
      <c r="H39" s="83" t="e">
        <f>SUM(H40:H49)</f>
        <v>#REF!</v>
      </c>
      <c r="I39" s="111"/>
      <c r="J39" s="112"/>
      <c r="K39" s="115"/>
      <c r="L39" s="110">
        <f>P39</f>
        <v>0</v>
      </c>
      <c r="M39" s="114"/>
      <c r="N39" s="112"/>
      <c r="O39" s="113"/>
      <c r="P39" s="110"/>
      <c r="Q39" s="114"/>
    </row>
    <row r="40" spans="1:17" ht="72.75" customHeight="1">
      <c r="A40" s="37" t="s">
        <v>195</v>
      </c>
      <c r="B40" s="57" t="s">
        <v>196</v>
      </c>
      <c r="C40" s="76" t="s">
        <v>114</v>
      </c>
      <c r="D40" s="40">
        <v>29</v>
      </c>
      <c r="E40" s="38" t="e">
        <f>'Comp. Unitaria'!#REF!</f>
        <v>#REF!</v>
      </c>
      <c r="F40" s="97">
        <f>'COMP. BDI'!$C$41</f>
        <v>0.2465</v>
      </c>
      <c r="G40" s="39" t="e">
        <f aca="true" t="shared" si="3" ref="G40:G49">E40+(ROUND(F40*E40,2))</f>
        <v>#REF!</v>
      </c>
      <c r="H40" s="39" t="e">
        <f aca="true" t="shared" si="4" ref="H40:H49">ROUND(G40*D40,2)</f>
        <v>#REF!</v>
      </c>
      <c r="I40" s="111"/>
      <c r="J40" s="112">
        <v>3212.91</v>
      </c>
      <c r="K40" s="113">
        <v>1</v>
      </c>
      <c r="L40" s="110">
        <f>'Planilha Med.01'!P40+'Planilha Med.02'!P40</f>
        <v>3212.91</v>
      </c>
      <c r="M40" s="114">
        <f t="shared" si="0"/>
        <v>1</v>
      </c>
      <c r="N40" s="112">
        <f t="shared" si="1"/>
        <v>0</v>
      </c>
      <c r="O40" s="113">
        <f t="shared" si="1"/>
        <v>0</v>
      </c>
      <c r="P40" s="110">
        <v>3212.91</v>
      </c>
      <c r="Q40" s="114">
        <f t="shared" si="2"/>
        <v>1</v>
      </c>
    </row>
    <row r="41" spans="1:17" ht="38.25">
      <c r="A41" s="37" t="s">
        <v>197</v>
      </c>
      <c r="B41" s="57" t="s">
        <v>198</v>
      </c>
      <c r="C41" s="76" t="s">
        <v>114</v>
      </c>
      <c r="D41" s="76">
        <v>20</v>
      </c>
      <c r="E41" s="78" t="e">
        <f>'Comp. Unitaria'!#REF!</f>
        <v>#REF!</v>
      </c>
      <c r="F41" s="97">
        <f>'COMP. BDI'!$C$41</f>
        <v>0.2465</v>
      </c>
      <c r="G41" s="39" t="e">
        <f t="shared" si="3"/>
        <v>#REF!</v>
      </c>
      <c r="H41" s="39" t="e">
        <f t="shared" si="4"/>
        <v>#REF!</v>
      </c>
      <c r="I41" s="111"/>
      <c r="J41" s="112">
        <v>2682.4</v>
      </c>
      <c r="K41" s="113">
        <v>1</v>
      </c>
      <c r="L41" s="110">
        <f>'Planilha Med.01'!P41+'Planilha Med.02'!P41</f>
        <v>2682.4</v>
      </c>
      <c r="M41" s="114">
        <f t="shared" si="0"/>
        <v>1</v>
      </c>
      <c r="N41" s="112">
        <f t="shared" si="1"/>
        <v>0</v>
      </c>
      <c r="O41" s="113">
        <f t="shared" si="1"/>
        <v>0</v>
      </c>
      <c r="P41" s="110">
        <v>2682.4</v>
      </c>
      <c r="Q41" s="114">
        <f t="shared" si="2"/>
        <v>1</v>
      </c>
    </row>
    <row r="42" spans="1:17" ht="66.75" customHeight="1">
      <c r="A42" s="37" t="s">
        <v>199</v>
      </c>
      <c r="B42" s="57" t="s">
        <v>202</v>
      </c>
      <c r="C42" s="76" t="s">
        <v>114</v>
      </c>
      <c r="D42" s="76">
        <v>2</v>
      </c>
      <c r="E42" s="78" t="e">
        <f>SUM('Comp. Unitaria'!#REF!,'Comp. Unitaria'!#REF!)</f>
        <v>#REF!</v>
      </c>
      <c r="F42" s="97">
        <f>'COMP. BDI'!$C$41</f>
        <v>0.2465</v>
      </c>
      <c r="G42" s="39" t="e">
        <f t="shared" si="3"/>
        <v>#REF!</v>
      </c>
      <c r="H42" s="39" t="e">
        <f t="shared" si="4"/>
        <v>#REF!</v>
      </c>
      <c r="I42" s="111"/>
      <c r="J42" s="112">
        <v>2678.24</v>
      </c>
      <c r="K42" s="113">
        <v>1</v>
      </c>
      <c r="L42" s="110">
        <f>'Planilha Med.01'!P42+'Planilha Med.02'!P42</f>
        <v>2678.24</v>
      </c>
      <c r="M42" s="114">
        <f t="shared" si="0"/>
        <v>1</v>
      </c>
      <c r="N42" s="112">
        <f t="shared" si="1"/>
        <v>0</v>
      </c>
      <c r="O42" s="113">
        <f t="shared" si="1"/>
        <v>0</v>
      </c>
      <c r="P42" s="110">
        <v>2678.24</v>
      </c>
      <c r="Q42" s="114">
        <f t="shared" si="2"/>
        <v>1</v>
      </c>
    </row>
    <row r="43" spans="1:17" ht="16.5">
      <c r="A43" s="37" t="s">
        <v>201</v>
      </c>
      <c r="B43" s="57" t="e">
        <f>'Comp. Unitaria'!#REF!</f>
        <v>#REF!</v>
      </c>
      <c r="C43" s="76" t="s">
        <v>114</v>
      </c>
      <c r="D43" s="76">
        <v>5</v>
      </c>
      <c r="E43" s="78" t="e">
        <f>SUM('Comp. Unitaria'!#REF!,'Comp. Unitaria'!#REF!)</f>
        <v>#REF!</v>
      </c>
      <c r="F43" s="97">
        <f>'COMP. BDI'!$C$41</f>
        <v>0.2465</v>
      </c>
      <c r="G43" s="39" t="e">
        <f t="shared" si="3"/>
        <v>#REF!</v>
      </c>
      <c r="H43" s="39" t="e">
        <f t="shared" si="4"/>
        <v>#REF!</v>
      </c>
      <c r="I43" s="111"/>
      <c r="J43" s="112">
        <v>412.1</v>
      </c>
      <c r="K43" s="113">
        <v>1</v>
      </c>
      <c r="L43" s="110">
        <f>'Planilha Med.01'!P43+'Planilha Med.02'!P43</f>
        <v>412.1</v>
      </c>
      <c r="M43" s="114">
        <f t="shared" si="0"/>
        <v>1</v>
      </c>
      <c r="N43" s="112">
        <f t="shared" si="1"/>
        <v>0</v>
      </c>
      <c r="O43" s="113">
        <f t="shared" si="1"/>
        <v>0</v>
      </c>
      <c r="P43" s="110">
        <v>412.1</v>
      </c>
      <c r="Q43" s="114">
        <f t="shared" si="2"/>
        <v>1</v>
      </c>
    </row>
    <row r="44" spans="1:17" ht="16.5">
      <c r="A44" s="37" t="s">
        <v>203</v>
      </c>
      <c r="B44" s="57" t="s">
        <v>205</v>
      </c>
      <c r="C44" s="76" t="s">
        <v>114</v>
      </c>
      <c r="D44" s="76">
        <v>6</v>
      </c>
      <c r="E44" s="78" t="e">
        <f>SUM('Comp. Unitaria'!#REF!,'Comp. Unitaria'!#REF!)</f>
        <v>#REF!</v>
      </c>
      <c r="F44" s="97">
        <f>'COMP. BDI'!$C$41</f>
        <v>0.2465</v>
      </c>
      <c r="G44" s="39" t="e">
        <f t="shared" si="3"/>
        <v>#REF!</v>
      </c>
      <c r="H44" s="39" t="e">
        <f t="shared" si="4"/>
        <v>#REF!</v>
      </c>
      <c r="I44" s="111"/>
      <c r="J44" s="112">
        <v>1963.74</v>
      </c>
      <c r="K44" s="113">
        <v>1</v>
      </c>
      <c r="L44" s="110">
        <f>'Planilha Med.01'!P44+'Planilha Med.02'!P44</f>
        <v>1963.74</v>
      </c>
      <c r="M44" s="114">
        <f t="shared" si="0"/>
        <v>1</v>
      </c>
      <c r="N44" s="112">
        <f t="shared" si="1"/>
        <v>0</v>
      </c>
      <c r="O44" s="113">
        <f t="shared" si="1"/>
        <v>0</v>
      </c>
      <c r="P44" s="110">
        <v>1963.74</v>
      </c>
      <c r="Q44" s="114">
        <f t="shared" si="2"/>
        <v>1</v>
      </c>
    </row>
    <row r="45" spans="1:17" ht="16.5">
      <c r="A45" s="37" t="s">
        <v>204</v>
      </c>
      <c r="B45" s="57" t="s">
        <v>207</v>
      </c>
      <c r="C45" s="76" t="s">
        <v>114</v>
      </c>
      <c r="D45" s="76">
        <v>1</v>
      </c>
      <c r="E45" s="78" t="e">
        <f>SUM('Comp. Unitaria'!#REF!,'Comp. Unitaria'!#REF!)</f>
        <v>#REF!</v>
      </c>
      <c r="F45" s="97">
        <f>'COMP. BDI'!$C$41</f>
        <v>0.2465</v>
      </c>
      <c r="G45" s="39" t="e">
        <f t="shared" si="3"/>
        <v>#REF!</v>
      </c>
      <c r="H45" s="39" t="e">
        <f t="shared" si="4"/>
        <v>#REF!</v>
      </c>
      <c r="I45" s="111"/>
      <c r="J45" s="112">
        <v>642.81</v>
      </c>
      <c r="K45" s="113">
        <v>1</v>
      </c>
      <c r="L45" s="110">
        <f>'Planilha Med.01'!P45+'Planilha Med.02'!P45</f>
        <v>642.81</v>
      </c>
      <c r="M45" s="114">
        <f t="shared" si="0"/>
        <v>1</v>
      </c>
      <c r="N45" s="112">
        <f t="shared" si="1"/>
        <v>0</v>
      </c>
      <c r="O45" s="113">
        <f t="shared" si="1"/>
        <v>0</v>
      </c>
      <c r="P45" s="110">
        <v>642.81</v>
      </c>
      <c r="Q45" s="114">
        <f t="shared" si="2"/>
        <v>1</v>
      </c>
    </row>
    <row r="46" spans="1:17" ht="25.5">
      <c r="A46" s="37" t="s">
        <v>206</v>
      </c>
      <c r="B46" s="57" t="s">
        <v>251</v>
      </c>
      <c r="C46" s="76" t="s">
        <v>114</v>
      </c>
      <c r="D46" s="76">
        <v>2</v>
      </c>
      <c r="E46" s="78" t="e">
        <f>SUM('Comp. Unitaria'!#REF!)</f>
        <v>#REF!</v>
      </c>
      <c r="F46" s="97">
        <f>'COMP. BDI'!$C$41</f>
        <v>0.2465</v>
      </c>
      <c r="G46" s="39" t="e">
        <f t="shared" si="3"/>
        <v>#REF!</v>
      </c>
      <c r="H46" s="39" t="e">
        <f t="shared" si="4"/>
        <v>#REF!</v>
      </c>
      <c r="I46" s="111"/>
      <c r="J46" s="112">
        <v>415.2</v>
      </c>
      <c r="K46" s="113">
        <v>1</v>
      </c>
      <c r="L46" s="110">
        <f>'Planilha Med.01'!P46+'Planilha Med.02'!P46</f>
        <v>415.2</v>
      </c>
      <c r="M46" s="114">
        <f t="shared" si="0"/>
        <v>1</v>
      </c>
      <c r="N46" s="112">
        <f t="shared" si="1"/>
        <v>0</v>
      </c>
      <c r="O46" s="113">
        <f t="shared" si="1"/>
        <v>0</v>
      </c>
      <c r="P46" s="110">
        <v>415.2</v>
      </c>
      <c r="Q46" s="114">
        <f t="shared" si="2"/>
        <v>1</v>
      </c>
    </row>
    <row r="47" spans="1:17" ht="16.5">
      <c r="A47" s="37" t="s">
        <v>208</v>
      </c>
      <c r="B47" s="57" t="e">
        <f>'Comp. Unitaria'!#REF!</f>
        <v>#REF!</v>
      </c>
      <c r="C47" s="76" t="s">
        <v>15</v>
      </c>
      <c r="D47" s="76">
        <v>60</v>
      </c>
      <c r="E47" s="78" t="e">
        <f>SUM('Comp. Unitaria'!#REF!,'Comp. Unitaria'!#REF!)</f>
        <v>#REF!</v>
      </c>
      <c r="F47" s="97">
        <f>'COMP. BDI'!$C$41</f>
        <v>0.2465</v>
      </c>
      <c r="G47" s="39" t="e">
        <f t="shared" si="3"/>
        <v>#REF!</v>
      </c>
      <c r="H47" s="39" t="e">
        <f t="shared" si="4"/>
        <v>#REF!</v>
      </c>
      <c r="I47" s="111"/>
      <c r="J47" s="112">
        <v>1153.2</v>
      </c>
      <c r="K47" s="113">
        <v>1</v>
      </c>
      <c r="L47" s="110">
        <f>'Planilha Med.01'!P47+'Planilha Med.02'!P47</f>
        <v>1153.2</v>
      </c>
      <c r="M47" s="114">
        <f t="shared" si="0"/>
        <v>1</v>
      </c>
      <c r="N47" s="112">
        <f t="shared" si="1"/>
        <v>0</v>
      </c>
      <c r="O47" s="113">
        <f t="shared" si="1"/>
        <v>0</v>
      </c>
      <c r="P47" s="110">
        <v>1153.2</v>
      </c>
      <c r="Q47" s="114">
        <f t="shared" si="2"/>
        <v>1</v>
      </c>
    </row>
    <row r="48" spans="1:17" ht="16.5">
      <c r="A48" s="37" t="s">
        <v>209</v>
      </c>
      <c r="B48" s="57" t="e">
        <f>'Comp. Unitaria'!#REF!</f>
        <v>#REF!</v>
      </c>
      <c r="C48" s="76" t="s">
        <v>15</v>
      </c>
      <c r="D48" s="76">
        <v>10</v>
      </c>
      <c r="E48" s="78" t="e">
        <f>SUM('Comp. Unitaria'!#REF!,'Comp. Unitaria'!#REF!)</f>
        <v>#REF!</v>
      </c>
      <c r="F48" s="97">
        <f>'COMP. BDI'!$C$41</f>
        <v>0.2465</v>
      </c>
      <c r="G48" s="39" t="e">
        <f t="shared" si="3"/>
        <v>#REF!</v>
      </c>
      <c r="H48" s="39" t="e">
        <f t="shared" si="4"/>
        <v>#REF!</v>
      </c>
      <c r="I48" s="111"/>
      <c r="J48" s="112">
        <v>237.3</v>
      </c>
      <c r="K48" s="113">
        <v>1</v>
      </c>
      <c r="L48" s="110">
        <f>'Planilha Med.01'!P48+'Planilha Med.02'!P48</f>
        <v>237.3</v>
      </c>
      <c r="M48" s="114">
        <f t="shared" si="0"/>
        <v>1</v>
      </c>
      <c r="N48" s="112">
        <f t="shared" si="1"/>
        <v>0</v>
      </c>
      <c r="O48" s="113">
        <f t="shared" si="1"/>
        <v>0</v>
      </c>
      <c r="P48" s="110">
        <v>237.3</v>
      </c>
      <c r="Q48" s="114">
        <f t="shared" si="2"/>
        <v>1</v>
      </c>
    </row>
    <row r="49" spans="1:17" ht="16.5">
      <c r="A49" s="37" t="s">
        <v>210</v>
      </c>
      <c r="B49" s="57" t="e">
        <f>'Comp. Unitaria'!#REF!</f>
        <v>#REF!</v>
      </c>
      <c r="C49" s="76" t="s">
        <v>114</v>
      </c>
      <c r="D49" s="40">
        <v>40</v>
      </c>
      <c r="E49" s="78" t="e">
        <f>SUM('Comp. Unitaria'!#REF!,'Comp. Unitaria'!#REF!)</f>
        <v>#REF!</v>
      </c>
      <c r="F49" s="97">
        <f>'COMP. BDI'!$C$41</f>
        <v>0.2465</v>
      </c>
      <c r="G49" s="39" t="e">
        <f t="shared" si="3"/>
        <v>#REF!</v>
      </c>
      <c r="H49" s="39" t="e">
        <f t="shared" si="4"/>
        <v>#REF!</v>
      </c>
      <c r="I49" s="111"/>
      <c r="J49" s="112">
        <v>768.8</v>
      </c>
      <c r="K49" s="113">
        <v>1</v>
      </c>
      <c r="L49" s="110">
        <f>'Planilha Med.01'!P49+'Planilha Med.02'!P49</f>
        <v>768.8</v>
      </c>
      <c r="M49" s="114">
        <f t="shared" si="0"/>
        <v>1</v>
      </c>
      <c r="N49" s="112">
        <f t="shared" si="1"/>
        <v>0</v>
      </c>
      <c r="O49" s="113">
        <f t="shared" si="1"/>
        <v>0</v>
      </c>
      <c r="P49" s="110">
        <v>768.8</v>
      </c>
      <c r="Q49" s="114">
        <f t="shared" si="2"/>
        <v>1</v>
      </c>
    </row>
    <row r="50" spans="1:17" ht="16.5">
      <c r="A50" s="71" t="s">
        <v>18</v>
      </c>
      <c r="B50" s="330" t="s">
        <v>148</v>
      </c>
      <c r="C50" s="330"/>
      <c r="D50" s="330"/>
      <c r="E50" s="330"/>
      <c r="F50" s="330"/>
      <c r="G50" s="330"/>
      <c r="H50" s="83" t="e">
        <f>SUM(H51:H57)</f>
        <v>#REF!</v>
      </c>
      <c r="I50" s="111"/>
      <c r="J50" s="112"/>
      <c r="K50" s="115"/>
      <c r="L50" s="110">
        <f>P50</f>
        <v>0</v>
      </c>
      <c r="M50" s="114"/>
      <c r="N50" s="112"/>
      <c r="O50" s="113"/>
      <c r="P50" s="110"/>
      <c r="Q50" s="114"/>
    </row>
    <row r="51" spans="1:17" ht="25.5">
      <c r="A51" s="37" t="s">
        <v>129</v>
      </c>
      <c r="B51" s="57" t="s">
        <v>211</v>
      </c>
      <c r="C51" s="37" t="s">
        <v>200</v>
      </c>
      <c r="D51" s="40">
        <v>11</v>
      </c>
      <c r="E51" s="38" t="e">
        <f>SUM('Comp. Unitaria'!#REF!,'Comp. Unitaria'!#REF!)</f>
        <v>#REF!</v>
      </c>
      <c r="F51" s="97">
        <f>'COMP. BDI'!$C$41</f>
        <v>0.2465</v>
      </c>
      <c r="G51" s="39" t="e">
        <f aca="true" t="shared" si="5" ref="G51:G56">E51+(ROUND(F51*E51,2))</f>
        <v>#REF!</v>
      </c>
      <c r="H51" s="39" t="e">
        <f aca="true" t="shared" si="6" ref="H51:H56">ROUND(G51*D51,2)</f>
        <v>#REF!</v>
      </c>
      <c r="I51" s="111"/>
      <c r="J51" s="112">
        <v>3336.96</v>
      </c>
      <c r="K51" s="113">
        <v>1</v>
      </c>
      <c r="L51" s="110">
        <f>'Planilha Med.01'!P51+'Planilha Med.02'!P51</f>
        <v>3336.96</v>
      </c>
      <c r="M51" s="114">
        <f t="shared" si="0"/>
        <v>1</v>
      </c>
      <c r="N51" s="112">
        <f t="shared" si="1"/>
        <v>0</v>
      </c>
      <c r="O51" s="113">
        <f t="shared" si="1"/>
        <v>0</v>
      </c>
      <c r="P51" s="110">
        <v>3336.96</v>
      </c>
      <c r="Q51" s="114">
        <f t="shared" si="2"/>
        <v>1</v>
      </c>
    </row>
    <row r="52" spans="1:17" ht="16.5">
      <c r="A52" s="37" t="s">
        <v>130</v>
      </c>
      <c r="B52" s="57" t="s">
        <v>212</v>
      </c>
      <c r="C52" s="37" t="s">
        <v>200</v>
      </c>
      <c r="D52" s="40">
        <v>10</v>
      </c>
      <c r="E52" s="38" t="e">
        <f>SUM('Comp. Unitaria'!#REF!,'Comp. Unitaria'!#REF!)</f>
        <v>#REF!</v>
      </c>
      <c r="F52" s="97">
        <f>'COMP. BDI'!$C$41</f>
        <v>0.2465</v>
      </c>
      <c r="G52" s="39" t="e">
        <f t="shared" si="5"/>
        <v>#REF!</v>
      </c>
      <c r="H52" s="39" t="e">
        <f t="shared" si="6"/>
        <v>#REF!</v>
      </c>
      <c r="I52" s="111"/>
      <c r="J52" s="112">
        <v>3333.4</v>
      </c>
      <c r="K52" s="113">
        <v>1</v>
      </c>
      <c r="L52" s="110">
        <f>'Planilha Med.01'!P52+'Planilha Med.02'!P52</f>
        <v>3333.4</v>
      </c>
      <c r="M52" s="114">
        <f t="shared" si="0"/>
        <v>1</v>
      </c>
      <c r="N52" s="112">
        <f t="shared" si="1"/>
        <v>0</v>
      </c>
      <c r="O52" s="113">
        <f t="shared" si="1"/>
        <v>0</v>
      </c>
      <c r="P52" s="110">
        <v>3333.4</v>
      </c>
      <c r="Q52" s="114">
        <f t="shared" si="2"/>
        <v>1</v>
      </c>
    </row>
    <row r="53" spans="1:17" ht="76.5">
      <c r="A53" s="37" t="s">
        <v>131</v>
      </c>
      <c r="B53" s="41" t="s">
        <v>213</v>
      </c>
      <c r="C53" s="79" t="s">
        <v>114</v>
      </c>
      <c r="D53" s="42">
        <v>1</v>
      </c>
      <c r="E53" s="80" t="e">
        <f>'Comp. Unitaria'!#REF!</f>
        <v>#REF!</v>
      </c>
      <c r="F53" s="97">
        <f>'COMP. BDI'!$C$41</f>
        <v>0.2465</v>
      </c>
      <c r="G53" s="39" t="e">
        <f t="shared" si="5"/>
        <v>#REF!</v>
      </c>
      <c r="H53" s="39" t="e">
        <f t="shared" si="6"/>
        <v>#REF!</v>
      </c>
      <c r="I53" s="111"/>
      <c r="J53" s="112">
        <v>7687.42</v>
      </c>
      <c r="K53" s="113">
        <v>1</v>
      </c>
      <c r="L53" s="110">
        <f>'Planilha Med.01'!P53+'Planilha Med.02'!P53</f>
        <v>7687.42</v>
      </c>
      <c r="M53" s="114">
        <f t="shared" si="0"/>
        <v>1</v>
      </c>
      <c r="N53" s="112">
        <f t="shared" si="1"/>
        <v>0</v>
      </c>
      <c r="O53" s="113">
        <f t="shared" si="1"/>
        <v>0</v>
      </c>
      <c r="P53" s="110">
        <v>7687.42</v>
      </c>
      <c r="Q53" s="114">
        <f t="shared" si="2"/>
        <v>1</v>
      </c>
    </row>
    <row r="54" spans="1:17" ht="16.5">
      <c r="A54" s="37" t="s">
        <v>214</v>
      </c>
      <c r="B54" s="41" t="s">
        <v>252</v>
      </c>
      <c r="C54" s="79" t="s">
        <v>114</v>
      </c>
      <c r="D54" s="42">
        <v>1</v>
      </c>
      <c r="E54" s="80" t="e">
        <f>SUM('Comp. Unitaria'!#REF!,'Comp. Unitaria'!#REF!)</f>
        <v>#REF!</v>
      </c>
      <c r="F54" s="97">
        <f>'COMP. BDI'!$C$41</f>
        <v>0.2465</v>
      </c>
      <c r="G54" s="39" t="e">
        <f t="shared" si="5"/>
        <v>#REF!</v>
      </c>
      <c r="H54" s="39" t="e">
        <f t="shared" si="6"/>
        <v>#REF!</v>
      </c>
      <c r="I54" s="111"/>
      <c r="J54" s="112">
        <v>1998.04</v>
      </c>
      <c r="K54" s="113">
        <v>1</v>
      </c>
      <c r="L54" s="110">
        <f>'Planilha Med.01'!P54+'Planilha Med.02'!P54</f>
        <v>1998.04</v>
      </c>
      <c r="M54" s="114">
        <f t="shared" si="0"/>
        <v>1</v>
      </c>
      <c r="N54" s="112">
        <f t="shared" si="1"/>
        <v>0</v>
      </c>
      <c r="O54" s="113">
        <f t="shared" si="1"/>
        <v>0</v>
      </c>
      <c r="P54" s="110">
        <v>1998.04</v>
      </c>
      <c r="Q54" s="114">
        <f t="shared" si="2"/>
        <v>1</v>
      </c>
    </row>
    <row r="55" spans="1:17" ht="38.25">
      <c r="A55" s="37" t="s">
        <v>215</v>
      </c>
      <c r="B55" s="41" t="s">
        <v>253</v>
      </c>
      <c r="C55" s="79" t="s">
        <v>114</v>
      </c>
      <c r="D55" s="42">
        <v>4</v>
      </c>
      <c r="E55" s="80" t="e">
        <f>SUM('Comp. Unitaria'!#REF!,'Comp. Unitaria'!#REF!)</f>
        <v>#REF!</v>
      </c>
      <c r="F55" s="97">
        <f>'COMP. BDI'!$C$41</f>
        <v>0.2465</v>
      </c>
      <c r="G55" s="39" t="e">
        <f t="shared" si="5"/>
        <v>#REF!</v>
      </c>
      <c r="H55" s="39" t="e">
        <f t="shared" si="6"/>
        <v>#REF!</v>
      </c>
      <c r="I55" s="111"/>
      <c r="J55" s="112">
        <v>243.16</v>
      </c>
      <c r="K55" s="113">
        <v>1</v>
      </c>
      <c r="L55" s="110">
        <f>'Planilha Med.01'!P55+'Planilha Med.02'!P55</f>
        <v>243.16</v>
      </c>
      <c r="M55" s="114">
        <f t="shared" si="0"/>
        <v>1</v>
      </c>
      <c r="N55" s="112">
        <f t="shared" si="1"/>
        <v>0</v>
      </c>
      <c r="O55" s="113">
        <f t="shared" si="1"/>
        <v>0</v>
      </c>
      <c r="P55" s="110">
        <v>243.16</v>
      </c>
      <c r="Q55" s="114">
        <f t="shared" si="2"/>
        <v>1</v>
      </c>
    </row>
    <row r="56" spans="1:17" ht="38.25">
      <c r="A56" s="37" t="s">
        <v>216</v>
      </c>
      <c r="B56" s="41" t="s">
        <v>254</v>
      </c>
      <c r="C56" s="79" t="s">
        <v>114</v>
      </c>
      <c r="D56" s="42">
        <v>6</v>
      </c>
      <c r="E56" s="80" t="e">
        <f>SUM('Comp. Unitaria'!#REF!,'Comp. Unitaria'!#REF!)</f>
        <v>#REF!</v>
      </c>
      <c r="F56" s="97">
        <f>'COMP. BDI'!$C$41</f>
        <v>0.2465</v>
      </c>
      <c r="G56" s="39" t="e">
        <f t="shared" si="5"/>
        <v>#REF!</v>
      </c>
      <c r="H56" s="39" t="e">
        <f t="shared" si="6"/>
        <v>#REF!</v>
      </c>
      <c r="I56" s="111"/>
      <c r="J56" s="112">
        <v>1106.88</v>
      </c>
      <c r="K56" s="113">
        <v>1</v>
      </c>
      <c r="L56" s="110">
        <f>'Planilha Med.01'!P56+'Planilha Med.02'!P56</f>
        <v>1106.88</v>
      </c>
      <c r="M56" s="114">
        <f t="shared" si="0"/>
        <v>1</v>
      </c>
      <c r="N56" s="112">
        <f t="shared" si="1"/>
        <v>0</v>
      </c>
      <c r="O56" s="113">
        <f t="shared" si="1"/>
        <v>0</v>
      </c>
      <c r="P56" s="110">
        <v>1106.88</v>
      </c>
      <c r="Q56" s="114">
        <f t="shared" si="2"/>
        <v>1</v>
      </c>
    </row>
    <row r="57" spans="1:17" ht="16.5">
      <c r="A57" s="37" t="s">
        <v>259</v>
      </c>
      <c r="B57" s="41" t="s">
        <v>260</v>
      </c>
      <c r="C57" s="79" t="s">
        <v>114</v>
      </c>
      <c r="D57" s="42">
        <v>1</v>
      </c>
      <c r="E57" s="80" t="e">
        <f>SUM('Comp. Unitaria'!#REF!,'Comp. Unitaria'!#REF!)</f>
        <v>#REF!</v>
      </c>
      <c r="F57" s="97">
        <f>'COMP. BDI'!$C$41</f>
        <v>0.2465</v>
      </c>
      <c r="G57" s="39" t="e">
        <f>E57+(ROUND(F57*E57,2))</f>
        <v>#REF!</v>
      </c>
      <c r="H57" s="39" t="e">
        <f>ROUND(G57*D57,2)</f>
        <v>#REF!</v>
      </c>
      <c r="I57" s="111"/>
      <c r="J57" s="112">
        <v>1549.79</v>
      </c>
      <c r="K57" s="113">
        <v>1</v>
      </c>
      <c r="L57" s="110">
        <f>'Planilha Med.01'!P57+'Planilha Med.02'!P57</f>
        <v>1549.79</v>
      </c>
      <c r="M57" s="114">
        <f t="shared" si="0"/>
        <v>1</v>
      </c>
      <c r="N57" s="112">
        <f t="shared" si="1"/>
        <v>0</v>
      </c>
      <c r="O57" s="113">
        <f t="shared" si="1"/>
        <v>0</v>
      </c>
      <c r="P57" s="110">
        <v>1549.79</v>
      </c>
      <c r="Q57" s="114">
        <f t="shared" si="2"/>
        <v>1</v>
      </c>
    </row>
    <row r="58" spans="1:17" ht="16.5">
      <c r="A58" s="77" t="s">
        <v>217</v>
      </c>
      <c r="B58" s="329" t="s">
        <v>152</v>
      </c>
      <c r="C58" s="329"/>
      <c r="D58" s="329"/>
      <c r="E58" s="329"/>
      <c r="F58" s="329"/>
      <c r="G58" s="329"/>
      <c r="H58" s="83" t="e">
        <f>SUM(H59:H60)</f>
        <v>#REF!</v>
      </c>
      <c r="I58" s="111"/>
      <c r="J58" s="112"/>
      <c r="K58" s="115"/>
      <c r="L58" s="110">
        <f>P58</f>
        <v>0</v>
      </c>
      <c r="M58" s="114"/>
      <c r="N58" s="112"/>
      <c r="O58" s="113"/>
      <c r="P58" s="110"/>
      <c r="Q58" s="114"/>
    </row>
    <row r="59" spans="1:17" ht="16.5">
      <c r="A59" s="79" t="s">
        <v>12</v>
      </c>
      <c r="B59" s="41" t="s">
        <v>218</v>
      </c>
      <c r="C59" s="76" t="s">
        <v>57</v>
      </c>
      <c r="D59" s="42">
        <v>184.59</v>
      </c>
      <c r="E59" s="80" t="e">
        <f>SUM('Comp. Unitaria'!#REF!,'Comp. Unitaria'!#REF!)</f>
        <v>#REF!</v>
      </c>
      <c r="F59" s="97">
        <f>'COMP. BDI'!$C$41</f>
        <v>0.2465</v>
      </c>
      <c r="G59" s="39" t="e">
        <f>E59+(ROUND(F59*E59,2))</f>
        <v>#REF!</v>
      </c>
      <c r="H59" s="39" t="e">
        <f>ROUND(G59*D59,2)</f>
        <v>#REF!</v>
      </c>
      <c r="I59" s="111"/>
      <c r="J59" s="112">
        <v>7734.32</v>
      </c>
      <c r="K59" s="113">
        <v>1</v>
      </c>
      <c r="L59" s="110">
        <f>'Planilha Med.01'!P59+'Planilha Med.02'!P59</f>
        <v>7734.32</v>
      </c>
      <c r="M59" s="114">
        <f t="shared" si="0"/>
        <v>1</v>
      </c>
      <c r="N59" s="112">
        <f t="shared" si="1"/>
        <v>0</v>
      </c>
      <c r="O59" s="113">
        <f t="shared" si="1"/>
        <v>0</v>
      </c>
      <c r="P59" s="110">
        <v>7734.32</v>
      </c>
      <c r="Q59" s="114">
        <f t="shared" si="2"/>
        <v>1</v>
      </c>
    </row>
    <row r="60" spans="1:17" ht="16.5">
      <c r="A60" s="79" t="s">
        <v>113</v>
      </c>
      <c r="B60" s="41" t="s">
        <v>219</v>
      </c>
      <c r="C60" s="76" t="s">
        <v>57</v>
      </c>
      <c r="D60" s="81">
        <v>184.59</v>
      </c>
      <c r="E60" s="80" t="e">
        <f>SUM('Comp. Unitaria'!#REF!,'Comp. Unitaria'!#REF!)</f>
        <v>#REF!</v>
      </c>
      <c r="F60" s="97">
        <f>'COMP. BDI'!$C$41</f>
        <v>0.2465</v>
      </c>
      <c r="G60" s="39" t="e">
        <f>E60+(ROUND(F60*E60,2))</f>
        <v>#REF!</v>
      </c>
      <c r="H60" s="39" t="e">
        <f>ROUND(G60*D60,2)</f>
        <v>#REF!</v>
      </c>
      <c r="I60" s="111"/>
      <c r="J60" s="112">
        <v>6949.81</v>
      </c>
      <c r="K60" s="113">
        <v>1</v>
      </c>
      <c r="L60" s="110">
        <f>'Planilha Med.01'!P60+'Planilha Med.02'!P60</f>
        <v>6949.81</v>
      </c>
      <c r="M60" s="114">
        <f t="shared" si="0"/>
        <v>1</v>
      </c>
      <c r="N60" s="112">
        <f t="shared" si="1"/>
        <v>0</v>
      </c>
      <c r="O60" s="113">
        <f t="shared" si="1"/>
        <v>0</v>
      </c>
      <c r="P60" s="110">
        <v>6949.81</v>
      </c>
      <c r="Q60" s="114">
        <f t="shared" si="2"/>
        <v>1</v>
      </c>
    </row>
    <row r="61" spans="1:17" ht="16.5">
      <c r="A61" s="77" t="s">
        <v>150</v>
      </c>
      <c r="B61" s="329" t="s">
        <v>154</v>
      </c>
      <c r="C61" s="329"/>
      <c r="D61" s="329"/>
      <c r="E61" s="329"/>
      <c r="F61" s="329"/>
      <c r="G61" s="329"/>
      <c r="H61" s="83" t="e">
        <f>SUM(H62:H63)</f>
        <v>#REF!</v>
      </c>
      <c r="I61" s="111"/>
      <c r="J61" s="112"/>
      <c r="K61" s="115"/>
      <c r="L61" s="110">
        <f>P61</f>
        <v>0</v>
      </c>
      <c r="M61" s="114"/>
      <c r="N61" s="112"/>
      <c r="O61" s="113"/>
      <c r="P61" s="110"/>
      <c r="Q61" s="114"/>
    </row>
    <row r="62" spans="1:17" ht="16.5">
      <c r="A62" s="79" t="s">
        <v>13</v>
      </c>
      <c r="B62" s="41" t="s">
        <v>220</v>
      </c>
      <c r="C62" s="76" t="s">
        <v>57</v>
      </c>
      <c r="D62" s="42">
        <v>15.54</v>
      </c>
      <c r="E62" s="80" t="e">
        <f>SUM('Comp. Unitaria'!#REF!,'Comp. Unitaria'!#REF!)</f>
        <v>#REF!</v>
      </c>
      <c r="F62" s="97">
        <f>'COMP. BDI'!$C$41</f>
        <v>0.2465</v>
      </c>
      <c r="G62" s="39" t="e">
        <f>E62+(ROUND(F62*E62,2))</f>
        <v>#REF!</v>
      </c>
      <c r="H62" s="39" t="e">
        <f>ROUND(G62*D62,2)</f>
        <v>#REF!</v>
      </c>
      <c r="I62" s="111"/>
      <c r="J62" s="112">
        <v>7601.24</v>
      </c>
      <c r="K62" s="113">
        <v>1</v>
      </c>
      <c r="L62" s="110">
        <f>'Planilha Med.01'!P62+'Planilha Med.02'!P62</f>
        <v>7601.24</v>
      </c>
      <c r="M62" s="114">
        <f t="shared" si="0"/>
        <v>1</v>
      </c>
      <c r="N62" s="112">
        <f t="shared" si="1"/>
        <v>0</v>
      </c>
      <c r="O62" s="113">
        <f t="shared" si="1"/>
        <v>0</v>
      </c>
      <c r="P62" s="110">
        <v>7601.24</v>
      </c>
      <c r="Q62" s="114">
        <f t="shared" si="2"/>
        <v>1</v>
      </c>
    </row>
    <row r="63" spans="1:17" ht="25.5">
      <c r="A63" s="79" t="s">
        <v>20</v>
      </c>
      <c r="B63" s="41" t="s">
        <v>221</v>
      </c>
      <c r="C63" s="76" t="s">
        <v>57</v>
      </c>
      <c r="D63" s="42">
        <v>24.8</v>
      </c>
      <c r="E63" s="80" t="e">
        <f>SUM('Comp. Unitaria'!#REF!,'Comp. Unitaria'!#REF!)</f>
        <v>#REF!</v>
      </c>
      <c r="F63" s="97">
        <f>'COMP. BDI'!$C$41</f>
        <v>0.2465</v>
      </c>
      <c r="G63" s="39" t="e">
        <f>E63+(ROUND(F63*E63,2))</f>
        <v>#REF!</v>
      </c>
      <c r="H63" s="39" t="e">
        <f>ROUND(G63*D63,2)</f>
        <v>#REF!</v>
      </c>
      <c r="I63" s="111"/>
      <c r="J63" s="112">
        <v>10448.98</v>
      </c>
      <c r="K63" s="113">
        <v>1</v>
      </c>
      <c r="L63" s="110">
        <f>'Planilha Med.01'!P63+'Planilha Med.02'!P63</f>
        <v>10448.98</v>
      </c>
      <c r="M63" s="114">
        <f t="shared" si="0"/>
        <v>1</v>
      </c>
      <c r="N63" s="112">
        <f t="shared" si="1"/>
        <v>0</v>
      </c>
      <c r="O63" s="113">
        <f t="shared" si="1"/>
        <v>0</v>
      </c>
      <c r="P63" s="110">
        <v>10448.98</v>
      </c>
      <c r="Q63" s="114">
        <f t="shared" si="2"/>
        <v>1</v>
      </c>
    </row>
    <row r="64" spans="1:17" ht="16.5">
      <c r="A64" s="77" t="s">
        <v>151</v>
      </c>
      <c r="B64" s="329" t="s">
        <v>170</v>
      </c>
      <c r="C64" s="329"/>
      <c r="D64" s="329"/>
      <c r="E64" s="329"/>
      <c r="F64" s="329"/>
      <c r="G64" s="329"/>
      <c r="H64" s="83" t="e">
        <f>SUM(H65:H66)</f>
        <v>#REF!</v>
      </c>
      <c r="I64" s="111"/>
      <c r="J64" s="112"/>
      <c r="K64" s="115"/>
      <c r="L64" s="110">
        <f>P64</f>
        <v>0</v>
      </c>
      <c r="M64" s="114"/>
      <c r="N64" s="112"/>
      <c r="O64" s="113"/>
      <c r="P64" s="110"/>
      <c r="Q64" s="114"/>
    </row>
    <row r="65" spans="1:17" ht="25.5">
      <c r="A65" s="79" t="s">
        <v>17</v>
      </c>
      <c r="B65" s="41" t="s">
        <v>255</v>
      </c>
      <c r="C65" s="79" t="s">
        <v>57</v>
      </c>
      <c r="D65" s="42">
        <v>346</v>
      </c>
      <c r="E65" s="80" t="e">
        <f>SUM('Comp. Unitaria'!#REF!,'Comp. Unitaria'!#REF!)</f>
        <v>#REF!</v>
      </c>
      <c r="F65" s="97">
        <f>'COMP. BDI'!$C$41</f>
        <v>0.2465</v>
      </c>
      <c r="G65" s="39" t="e">
        <f>E65+(ROUND(F65*E65,2))</f>
        <v>#REF!</v>
      </c>
      <c r="H65" s="39" t="e">
        <f>ROUND(G65*D65,2)</f>
        <v>#REF!</v>
      </c>
      <c r="I65" s="111"/>
      <c r="J65" s="112">
        <v>3069.02</v>
      </c>
      <c r="K65" s="113">
        <v>1</v>
      </c>
      <c r="L65" s="110">
        <f>'Planilha Med.01'!P65+'Planilha Med.02'!P65</f>
        <v>3069.02</v>
      </c>
      <c r="M65" s="114">
        <f t="shared" si="0"/>
        <v>1</v>
      </c>
      <c r="N65" s="112">
        <f t="shared" si="1"/>
        <v>0</v>
      </c>
      <c r="O65" s="113">
        <f t="shared" si="1"/>
        <v>0</v>
      </c>
      <c r="P65" s="110">
        <v>3069.02</v>
      </c>
      <c r="Q65" s="114">
        <f t="shared" si="2"/>
        <v>1</v>
      </c>
    </row>
    <row r="66" spans="1:17" ht="16.5">
      <c r="A66" s="79" t="s">
        <v>117</v>
      </c>
      <c r="B66" s="41" t="s">
        <v>222</v>
      </c>
      <c r="C66" s="79" t="s">
        <v>57</v>
      </c>
      <c r="D66" s="42">
        <v>281.2</v>
      </c>
      <c r="E66" s="80" t="e">
        <f>SUM('Comp. Unitaria'!#REF!,'Comp. Unitaria'!#REF!)</f>
        <v>#REF!</v>
      </c>
      <c r="F66" s="97">
        <f>'COMP. BDI'!$C$41</f>
        <v>0.2465</v>
      </c>
      <c r="G66" s="39" t="e">
        <f>E66+(ROUND(F66*E66,2))</f>
        <v>#REF!</v>
      </c>
      <c r="H66" s="39" t="e">
        <f>ROUND(G66*D66,2)</f>
        <v>#REF!</v>
      </c>
      <c r="I66" s="111"/>
      <c r="J66" s="112">
        <v>4839.45</v>
      </c>
      <c r="K66" s="113">
        <v>1</v>
      </c>
      <c r="L66" s="110">
        <f>'Planilha Med.01'!P66+'Planilha Med.02'!P66</f>
        <v>4839.45</v>
      </c>
      <c r="M66" s="114">
        <f t="shared" si="0"/>
        <v>1</v>
      </c>
      <c r="N66" s="112">
        <f t="shared" si="1"/>
        <v>0</v>
      </c>
      <c r="O66" s="113">
        <f t="shared" si="1"/>
        <v>0</v>
      </c>
      <c r="P66" s="110">
        <v>4839.45</v>
      </c>
      <c r="Q66" s="114">
        <f t="shared" si="2"/>
        <v>1</v>
      </c>
    </row>
    <row r="67" spans="1:17" ht="16.5">
      <c r="A67" s="77" t="s">
        <v>153</v>
      </c>
      <c r="B67" s="329" t="s">
        <v>223</v>
      </c>
      <c r="C67" s="329"/>
      <c r="D67" s="329"/>
      <c r="E67" s="329"/>
      <c r="F67" s="329"/>
      <c r="G67" s="329"/>
      <c r="H67" s="83" t="e">
        <f>SUM(H68:H71)</f>
        <v>#REF!</v>
      </c>
      <c r="I67" s="111"/>
      <c r="J67" s="112"/>
      <c r="K67" s="115"/>
      <c r="L67" s="110">
        <f>P67</f>
        <v>0</v>
      </c>
      <c r="M67" s="114"/>
      <c r="N67" s="112"/>
      <c r="O67" s="113"/>
      <c r="P67" s="110"/>
      <c r="Q67" s="114"/>
    </row>
    <row r="68" spans="1:17" ht="16.5">
      <c r="A68" s="79" t="s">
        <v>119</v>
      </c>
      <c r="B68" s="41" t="s">
        <v>224</v>
      </c>
      <c r="C68" s="79" t="s">
        <v>114</v>
      </c>
      <c r="D68" s="42">
        <v>3</v>
      </c>
      <c r="E68" s="80" t="e">
        <f>SUM('Comp. Unitaria'!#REF!,'Comp. Unitaria'!#REF!)</f>
        <v>#REF!</v>
      </c>
      <c r="F68" s="97">
        <f>'COMP. BDI'!$C$41</f>
        <v>0.2465</v>
      </c>
      <c r="G68" s="39" t="e">
        <f>E68+(ROUND(F68*E68,2))</f>
        <v>#REF!</v>
      </c>
      <c r="H68" s="39" t="e">
        <f>ROUND(G68*D68,2)</f>
        <v>#REF!</v>
      </c>
      <c r="I68" s="111"/>
      <c r="J68" s="112">
        <v>1181.58</v>
      </c>
      <c r="K68" s="113">
        <v>1</v>
      </c>
      <c r="L68" s="110">
        <f>'Planilha Med.01'!P68+'Planilha Med.02'!P68</f>
        <v>1181.58</v>
      </c>
      <c r="M68" s="114">
        <f t="shared" si="0"/>
        <v>1</v>
      </c>
      <c r="N68" s="112">
        <f t="shared" si="1"/>
        <v>0</v>
      </c>
      <c r="O68" s="113">
        <f t="shared" si="1"/>
        <v>0</v>
      </c>
      <c r="P68" s="110">
        <v>1181.58</v>
      </c>
      <c r="Q68" s="114">
        <f t="shared" si="2"/>
        <v>1</v>
      </c>
    </row>
    <row r="69" spans="1:17" ht="25.5">
      <c r="A69" s="79" t="s">
        <v>124</v>
      </c>
      <c r="B69" s="41" t="s">
        <v>225</v>
      </c>
      <c r="C69" s="79" t="s">
        <v>114</v>
      </c>
      <c r="D69" s="42">
        <v>2</v>
      </c>
      <c r="E69" s="80" t="e">
        <f>SUM('Comp. Unitaria'!#REF!,'Comp. Unitaria'!#REF!)</f>
        <v>#REF!</v>
      </c>
      <c r="F69" s="97">
        <f>'COMP. BDI'!$C$41</f>
        <v>0.2465</v>
      </c>
      <c r="G69" s="39" t="e">
        <f>E69+(ROUND(F69*E69,2))</f>
        <v>#REF!</v>
      </c>
      <c r="H69" s="39" t="e">
        <f>ROUND(G69*D69,2)</f>
        <v>#REF!</v>
      </c>
      <c r="I69" s="111"/>
      <c r="J69" s="112">
        <v>1038.92</v>
      </c>
      <c r="K69" s="113">
        <v>1</v>
      </c>
      <c r="L69" s="110">
        <f>'Planilha Med.01'!P69+'Planilha Med.02'!P69</f>
        <v>1038.92</v>
      </c>
      <c r="M69" s="114">
        <f t="shared" si="0"/>
        <v>1</v>
      </c>
      <c r="N69" s="112">
        <f t="shared" si="1"/>
        <v>0</v>
      </c>
      <c r="O69" s="113">
        <f t="shared" si="1"/>
        <v>0</v>
      </c>
      <c r="P69" s="110">
        <v>1038.92</v>
      </c>
      <c r="Q69" s="114">
        <f t="shared" si="2"/>
        <v>1</v>
      </c>
    </row>
    <row r="70" spans="1:17" ht="29.25" customHeight="1">
      <c r="A70" s="79" t="s">
        <v>125</v>
      </c>
      <c r="B70" s="41" t="s">
        <v>226</v>
      </c>
      <c r="C70" s="79" t="s">
        <v>114</v>
      </c>
      <c r="D70" s="42">
        <v>3</v>
      </c>
      <c r="E70" s="80" t="e">
        <f>SUM('Comp. Unitaria'!#REF!,'Comp. Unitaria'!#REF!)</f>
        <v>#REF!</v>
      </c>
      <c r="F70" s="97">
        <f>'COMP. BDI'!$C$41</f>
        <v>0.2465</v>
      </c>
      <c r="G70" s="39" t="e">
        <f>E70+(ROUND(F70*E70,2))</f>
        <v>#REF!</v>
      </c>
      <c r="H70" s="39" t="e">
        <f>ROUND(G70*D70,2)</f>
        <v>#REF!</v>
      </c>
      <c r="I70" s="111"/>
      <c r="J70" s="112">
        <v>1650.39</v>
      </c>
      <c r="K70" s="113">
        <v>1</v>
      </c>
      <c r="L70" s="110">
        <f>'Planilha Med.01'!P70+'Planilha Med.02'!P70</f>
        <v>1650.39</v>
      </c>
      <c r="M70" s="114">
        <f t="shared" si="0"/>
        <v>1</v>
      </c>
      <c r="N70" s="112">
        <f t="shared" si="1"/>
        <v>0</v>
      </c>
      <c r="O70" s="113">
        <f t="shared" si="1"/>
        <v>0</v>
      </c>
      <c r="P70" s="110">
        <v>1650.39</v>
      </c>
      <c r="Q70" s="114">
        <f t="shared" si="2"/>
        <v>1</v>
      </c>
    </row>
    <row r="71" spans="1:17" ht="16.5">
      <c r="A71" s="79" t="s">
        <v>126</v>
      </c>
      <c r="B71" s="41" t="s">
        <v>227</v>
      </c>
      <c r="C71" s="79" t="s">
        <v>114</v>
      </c>
      <c r="D71" s="42">
        <v>2</v>
      </c>
      <c r="E71" s="80" t="e">
        <f>SUM('Comp. Unitaria'!#REF!,'Comp. Unitaria'!#REF!)</f>
        <v>#REF!</v>
      </c>
      <c r="F71" s="97">
        <f>'COMP. BDI'!$C$41</f>
        <v>0.2465</v>
      </c>
      <c r="G71" s="39" t="e">
        <f>E71+(ROUND(F71*E71,2))</f>
        <v>#REF!</v>
      </c>
      <c r="H71" s="39" t="e">
        <f>ROUND(G71*D71,2)</f>
        <v>#REF!</v>
      </c>
      <c r="I71" s="111"/>
      <c r="J71" s="112">
        <v>48.56</v>
      </c>
      <c r="K71" s="113">
        <v>1</v>
      </c>
      <c r="L71" s="110">
        <f>'Planilha Med.01'!P71+'Planilha Med.02'!P71</f>
        <v>48.56</v>
      </c>
      <c r="M71" s="114">
        <f t="shared" si="0"/>
        <v>1</v>
      </c>
      <c r="N71" s="112">
        <f t="shared" si="1"/>
        <v>0</v>
      </c>
      <c r="O71" s="113">
        <f t="shared" si="1"/>
        <v>0</v>
      </c>
      <c r="P71" s="110">
        <v>48.56</v>
      </c>
      <c r="Q71" s="114">
        <f t="shared" si="2"/>
        <v>1</v>
      </c>
    </row>
    <row r="72" spans="1:17" ht="16.5">
      <c r="A72" s="77" t="s">
        <v>156</v>
      </c>
      <c r="B72" s="329" t="s">
        <v>228</v>
      </c>
      <c r="C72" s="329"/>
      <c r="D72" s="329"/>
      <c r="E72" s="329"/>
      <c r="F72" s="329"/>
      <c r="G72" s="329"/>
      <c r="H72" s="83" t="e">
        <f>SUM(H73:H77)</f>
        <v>#REF!</v>
      </c>
      <c r="I72" s="111"/>
      <c r="J72" s="112"/>
      <c r="K72" s="115"/>
      <c r="L72" s="110">
        <f>P72</f>
        <v>0</v>
      </c>
      <c r="M72" s="114"/>
      <c r="N72" s="112"/>
      <c r="O72" s="113"/>
      <c r="P72" s="110"/>
      <c r="Q72" s="114"/>
    </row>
    <row r="73" spans="1:17" ht="33" customHeight="1">
      <c r="A73" s="79" t="s">
        <v>121</v>
      </c>
      <c r="B73" s="57" t="s">
        <v>229</v>
      </c>
      <c r="C73" s="79" t="s">
        <v>57</v>
      </c>
      <c r="D73" s="42">
        <v>10.02</v>
      </c>
      <c r="E73" s="80" t="e">
        <f>SUM('Comp. Unitaria'!#REF!,'Comp. Unitaria'!#REF!)</f>
        <v>#REF!</v>
      </c>
      <c r="F73" s="97">
        <f>'COMP. BDI'!$C$41</f>
        <v>0.2465</v>
      </c>
      <c r="G73" s="39" t="e">
        <f>E73+(ROUND(F73*E73,2))</f>
        <v>#REF!</v>
      </c>
      <c r="H73" s="39" t="e">
        <f>ROUND(G73*D73,2)</f>
        <v>#REF!</v>
      </c>
      <c r="I73" s="111"/>
      <c r="J73" s="112">
        <v>551.2</v>
      </c>
      <c r="K73" s="113">
        <v>1</v>
      </c>
      <c r="L73" s="110">
        <f>'Planilha Med.01'!P73+'Planilha Med.02'!P73</f>
        <v>551.2</v>
      </c>
      <c r="M73" s="114">
        <f t="shared" si="0"/>
        <v>1</v>
      </c>
      <c r="N73" s="112">
        <f t="shared" si="1"/>
        <v>0</v>
      </c>
      <c r="O73" s="113">
        <f t="shared" si="1"/>
        <v>0</v>
      </c>
      <c r="P73" s="110">
        <v>551.2</v>
      </c>
      <c r="Q73" s="114">
        <f t="shared" si="2"/>
        <v>1</v>
      </c>
    </row>
    <row r="74" spans="1:17" ht="25.5">
      <c r="A74" s="79" t="s">
        <v>122</v>
      </c>
      <c r="B74" s="57" t="s">
        <v>230</v>
      </c>
      <c r="C74" s="79" t="s">
        <v>57</v>
      </c>
      <c r="D74" s="42">
        <v>10.02</v>
      </c>
      <c r="E74" s="80" t="e">
        <f>SUM('Comp. Unitaria'!#REF!,'Comp. Unitaria'!#REF!)</f>
        <v>#REF!</v>
      </c>
      <c r="F74" s="97">
        <f>'COMP. BDI'!$C$41</f>
        <v>0.2465</v>
      </c>
      <c r="G74" s="39" t="e">
        <f>E74+(ROUND(F74*E74,2))</f>
        <v>#REF!</v>
      </c>
      <c r="H74" s="39" t="e">
        <f>ROUND(G74*D74,2)</f>
        <v>#REF!</v>
      </c>
      <c r="I74" s="111"/>
      <c r="J74" s="112">
        <v>165.43</v>
      </c>
      <c r="K74" s="113">
        <v>1</v>
      </c>
      <c r="L74" s="110">
        <f>'Planilha Med.01'!P74+'Planilha Med.02'!P74</f>
        <v>165.43</v>
      </c>
      <c r="M74" s="114">
        <f t="shared" si="0"/>
        <v>1</v>
      </c>
      <c r="N74" s="112">
        <f t="shared" si="1"/>
        <v>0</v>
      </c>
      <c r="O74" s="113">
        <f t="shared" si="1"/>
        <v>0</v>
      </c>
      <c r="P74" s="110">
        <v>165.43</v>
      </c>
      <c r="Q74" s="114">
        <f t="shared" si="2"/>
        <v>1</v>
      </c>
    </row>
    <row r="75" spans="1:17" ht="25.5">
      <c r="A75" s="79" t="s">
        <v>123</v>
      </c>
      <c r="B75" s="57" t="s">
        <v>231</v>
      </c>
      <c r="C75" s="79" t="s">
        <v>57</v>
      </c>
      <c r="D75" s="42">
        <v>197.97</v>
      </c>
      <c r="E75" s="80" t="e">
        <f>SUM('Comp. Unitaria'!#REF!,'Comp. Unitaria'!#REF!)</f>
        <v>#REF!</v>
      </c>
      <c r="F75" s="97">
        <f>'COMP. BDI'!$C$41</f>
        <v>0.2465</v>
      </c>
      <c r="G75" s="39" t="e">
        <f>E75+(ROUND(F75*E75,2))</f>
        <v>#REF!</v>
      </c>
      <c r="H75" s="39" t="e">
        <f>ROUND(G75*D75,2)</f>
        <v>#REF!</v>
      </c>
      <c r="I75" s="111"/>
      <c r="J75" s="112">
        <v>11084.34</v>
      </c>
      <c r="K75" s="113">
        <v>1</v>
      </c>
      <c r="L75" s="110">
        <f>'Planilha Med.01'!P75+'Planilha Med.02'!P75</f>
        <v>11084.34</v>
      </c>
      <c r="M75" s="114">
        <f t="shared" si="0"/>
        <v>1</v>
      </c>
      <c r="N75" s="112">
        <f t="shared" si="1"/>
        <v>0</v>
      </c>
      <c r="O75" s="113">
        <f t="shared" si="1"/>
        <v>0</v>
      </c>
      <c r="P75" s="110"/>
      <c r="Q75" s="114">
        <f t="shared" si="2"/>
        <v>0</v>
      </c>
    </row>
    <row r="76" spans="1:17" ht="25.5">
      <c r="A76" s="79" t="s">
        <v>232</v>
      </c>
      <c r="B76" s="57" t="s">
        <v>53</v>
      </c>
      <c r="C76" s="79" t="s">
        <v>57</v>
      </c>
      <c r="D76" s="42">
        <v>197.97</v>
      </c>
      <c r="E76" s="80" t="e">
        <f>SUM('Comp. Unitaria'!#REF!,'Comp. Unitaria'!#REF!)</f>
        <v>#REF!</v>
      </c>
      <c r="F76" s="97">
        <f>'COMP. BDI'!$C$41</f>
        <v>0.2465</v>
      </c>
      <c r="G76" s="39" t="e">
        <f>E76+(ROUND(F76*E76,2))</f>
        <v>#REF!</v>
      </c>
      <c r="H76" s="39" t="e">
        <f>ROUND(G76*D76,2)</f>
        <v>#REF!</v>
      </c>
      <c r="I76" s="111"/>
      <c r="J76" s="112">
        <v>11872.26</v>
      </c>
      <c r="K76" s="113">
        <v>1</v>
      </c>
      <c r="L76" s="110">
        <f>'Planilha Med.01'!P76+'Planilha Med.02'!P76</f>
        <v>11872.26</v>
      </c>
      <c r="M76" s="114">
        <f t="shared" si="0"/>
        <v>1</v>
      </c>
      <c r="N76" s="112">
        <f t="shared" si="1"/>
        <v>0</v>
      </c>
      <c r="O76" s="113">
        <f t="shared" si="1"/>
        <v>0</v>
      </c>
      <c r="P76" s="110"/>
      <c r="Q76" s="114">
        <f t="shared" si="2"/>
        <v>0</v>
      </c>
    </row>
    <row r="77" spans="1:17" ht="16.5">
      <c r="A77" s="79" t="s">
        <v>233</v>
      </c>
      <c r="B77" s="86" t="s">
        <v>234</v>
      </c>
      <c r="C77" s="79" t="s">
        <v>57</v>
      </c>
      <c r="D77" s="42">
        <v>197.97</v>
      </c>
      <c r="E77" s="80" t="e">
        <f>SUM('Comp. Unitaria'!#REF!,'Comp. Unitaria'!#REF!)</f>
        <v>#REF!</v>
      </c>
      <c r="F77" s="97">
        <f>'COMP. BDI'!$C$41</f>
        <v>0.2465</v>
      </c>
      <c r="G77" s="39" t="e">
        <f>E77+(ROUND(F77*E77,2))</f>
        <v>#REF!</v>
      </c>
      <c r="H77" s="39" t="e">
        <f>ROUND(G77*D77,2)</f>
        <v>#REF!</v>
      </c>
      <c r="I77" s="111"/>
      <c r="J77" s="112">
        <v>1367.97</v>
      </c>
      <c r="K77" s="113">
        <v>1</v>
      </c>
      <c r="L77" s="110">
        <f>'Planilha Med.01'!P77+'Planilha Med.02'!P77</f>
        <v>1367.97</v>
      </c>
      <c r="M77" s="114">
        <f t="shared" si="0"/>
        <v>1</v>
      </c>
      <c r="N77" s="112">
        <f t="shared" si="1"/>
        <v>0</v>
      </c>
      <c r="O77" s="113">
        <f t="shared" si="1"/>
        <v>0</v>
      </c>
      <c r="P77" s="110"/>
      <c r="Q77" s="114">
        <f t="shared" si="2"/>
        <v>0</v>
      </c>
    </row>
    <row r="78" spans="1:17" ht="16.5">
      <c r="A78" s="77" t="s">
        <v>157</v>
      </c>
      <c r="B78" s="330" t="s">
        <v>235</v>
      </c>
      <c r="C78" s="330"/>
      <c r="D78" s="330"/>
      <c r="E78" s="330"/>
      <c r="F78" s="330"/>
      <c r="G78" s="330"/>
      <c r="H78" s="83" t="e">
        <f>SUM(H79:H80)</f>
        <v>#REF!</v>
      </c>
      <c r="I78" s="111"/>
      <c r="J78" s="112"/>
      <c r="K78" s="115"/>
      <c r="L78" s="110">
        <f>P78</f>
        <v>0</v>
      </c>
      <c r="M78" s="114"/>
      <c r="N78" s="112"/>
      <c r="O78" s="113"/>
      <c r="P78" s="110"/>
      <c r="Q78" s="114"/>
    </row>
    <row r="79" spans="1:17" ht="16.5">
      <c r="A79" s="79" t="s">
        <v>14</v>
      </c>
      <c r="B79" s="57" t="s">
        <v>236</v>
      </c>
      <c r="C79" s="79" t="s">
        <v>114</v>
      </c>
      <c r="D79" s="42">
        <v>8</v>
      </c>
      <c r="E79" s="80" t="e">
        <f>SUM('Comp. Unitaria'!#REF!,'Comp. Unitaria'!#REF!)</f>
        <v>#REF!</v>
      </c>
      <c r="F79" s="97">
        <f>'COMP. BDI'!$C$41</f>
        <v>0.2465</v>
      </c>
      <c r="G79" s="39" t="e">
        <f>E79+(ROUND(F79*E79,2))</f>
        <v>#REF!</v>
      </c>
      <c r="H79" s="39" t="e">
        <f>ROUND(G79*D79,2)</f>
        <v>#REF!</v>
      </c>
      <c r="I79" s="111"/>
      <c r="J79" s="112">
        <v>504.8</v>
      </c>
      <c r="K79" s="113">
        <v>1</v>
      </c>
      <c r="L79" s="110">
        <f>'Planilha Med.01'!P79+'Planilha Med.02'!P79</f>
        <v>504.8</v>
      </c>
      <c r="M79" s="114">
        <f aca="true" t="shared" si="7" ref="M79:M84">ROUND((L79*K79)/J79,4)</f>
        <v>1</v>
      </c>
      <c r="N79" s="112">
        <f aca="true" t="shared" si="8" ref="N79:O84">J79-L79</f>
        <v>0</v>
      </c>
      <c r="O79" s="113">
        <f t="shared" si="8"/>
        <v>0</v>
      </c>
      <c r="P79" s="110">
        <v>504.8</v>
      </c>
      <c r="Q79" s="114">
        <f aca="true" t="shared" si="9" ref="Q79:Q84">ROUND((P79*K79)/J79,4)</f>
        <v>1</v>
      </c>
    </row>
    <row r="80" spans="1:17" ht="16.5">
      <c r="A80" s="79" t="s">
        <v>59</v>
      </c>
      <c r="B80" s="57" t="s">
        <v>237</v>
      </c>
      <c r="C80" s="79" t="s">
        <v>114</v>
      </c>
      <c r="D80" s="42">
        <v>2</v>
      </c>
      <c r="E80" s="80" t="e">
        <f>SUM('Comp. Unitaria'!#REF!,'Comp. Unitaria'!#REF!)</f>
        <v>#REF!</v>
      </c>
      <c r="F80" s="97">
        <f>'COMP. BDI'!$C$41</f>
        <v>0.2465</v>
      </c>
      <c r="G80" s="39" t="e">
        <f>E80+(ROUND(F80*E80,2))</f>
        <v>#REF!</v>
      </c>
      <c r="H80" s="39" t="e">
        <f>ROUND(G80*D80,2)</f>
        <v>#REF!</v>
      </c>
      <c r="I80" s="111"/>
      <c r="J80" s="112">
        <v>813.9</v>
      </c>
      <c r="K80" s="113">
        <v>1</v>
      </c>
      <c r="L80" s="110">
        <f>'Planilha Med.01'!P80+'Planilha Med.02'!P80</f>
        <v>813.9</v>
      </c>
      <c r="M80" s="114">
        <f t="shared" si="7"/>
        <v>1</v>
      </c>
      <c r="N80" s="112">
        <f t="shared" si="8"/>
        <v>0</v>
      </c>
      <c r="O80" s="113">
        <f t="shared" si="8"/>
        <v>0</v>
      </c>
      <c r="P80" s="110">
        <v>813.9</v>
      </c>
      <c r="Q80" s="114">
        <f t="shared" si="9"/>
        <v>1</v>
      </c>
    </row>
    <row r="81" spans="1:17" ht="16.5">
      <c r="A81" s="77" t="s">
        <v>158</v>
      </c>
      <c r="B81" s="329" t="s">
        <v>159</v>
      </c>
      <c r="C81" s="329"/>
      <c r="D81" s="329"/>
      <c r="E81" s="329"/>
      <c r="F81" s="329"/>
      <c r="G81" s="329"/>
      <c r="H81" s="83" t="e">
        <f>SUM(H82:H84)</f>
        <v>#REF!</v>
      </c>
      <c r="I81" s="111"/>
      <c r="J81" s="112"/>
      <c r="K81" s="115"/>
      <c r="L81" s="110"/>
      <c r="M81" s="114"/>
      <c r="N81" s="112"/>
      <c r="O81" s="113"/>
      <c r="P81" s="110"/>
      <c r="Q81" s="114"/>
    </row>
    <row r="82" spans="1:17" ht="16.5">
      <c r="A82" s="79" t="s">
        <v>120</v>
      </c>
      <c r="B82" s="57" t="s">
        <v>238</v>
      </c>
      <c r="C82" s="82" t="s">
        <v>155</v>
      </c>
      <c r="D82" s="42">
        <v>3</v>
      </c>
      <c r="E82" s="80" t="e">
        <f>SUM('Comp. Unitaria'!#REF!,'Comp. Unitaria'!#REF!)</f>
        <v>#REF!</v>
      </c>
      <c r="F82" s="97">
        <f>'COMP. BDI'!$C$41</f>
        <v>0.2465</v>
      </c>
      <c r="G82" s="39" t="e">
        <f>E82+(ROUND(F82*E82,2))</f>
        <v>#REF!</v>
      </c>
      <c r="H82" s="39" t="e">
        <f>ROUND(G82*D82,2)</f>
        <v>#REF!</v>
      </c>
      <c r="I82" s="111"/>
      <c r="J82" s="112">
        <v>717.57</v>
      </c>
      <c r="K82" s="113">
        <v>1</v>
      </c>
      <c r="L82" s="110">
        <f>'Planilha Med.01'!P82+'Planilha Med.02'!P82</f>
        <v>717.57</v>
      </c>
      <c r="M82" s="114">
        <f t="shared" si="7"/>
        <v>1</v>
      </c>
      <c r="N82" s="112">
        <f t="shared" si="8"/>
        <v>0</v>
      </c>
      <c r="O82" s="113">
        <f t="shared" si="8"/>
        <v>0</v>
      </c>
      <c r="P82" s="110">
        <v>717.57</v>
      </c>
      <c r="Q82" s="114">
        <f t="shared" si="9"/>
        <v>1</v>
      </c>
    </row>
    <row r="83" spans="1:17" ht="16.5">
      <c r="A83" s="79" t="s">
        <v>127</v>
      </c>
      <c r="B83" s="41" t="s">
        <v>239</v>
      </c>
      <c r="C83" s="79" t="s">
        <v>57</v>
      </c>
      <c r="D83" s="42">
        <v>189</v>
      </c>
      <c r="E83" s="80" t="e">
        <f>SUM('Comp. Unitaria'!#REF!,'Comp. Unitaria'!#REF!)</f>
        <v>#REF!</v>
      </c>
      <c r="F83" s="97">
        <f>'COMP. BDI'!$C$41</f>
        <v>0.2465</v>
      </c>
      <c r="G83" s="39" t="e">
        <f>E83+(ROUND(F83*E83,2))</f>
        <v>#REF!</v>
      </c>
      <c r="H83" s="39" t="e">
        <f>ROUND(G83*D83,2)</f>
        <v>#REF!</v>
      </c>
      <c r="I83" s="111"/>
      <c r="J83" s="112">
        <v>973.35</v>
      </c>
      <c r="K83" s="113">
        <v>1</v>
      </c>
      <c r="L83" s="110">
        <f>'Planilha Med.01'!P83+'Planilha Med.02'!P83</f>
        <v>973.35</v>
      </c>
      <c r="M83" s="114">
        <f t="shared" si="7"/>
        <v>1</v>
      </c>
      <c r="N83" s="112">
        <f t="shared" si="8"/>
        <v>0</v>
      </c>
      <c r="O83" s="113">
        <f t="shared" si="8"/>
        <v>0</v>
      </c>
      <c r="P83" s="110">
        <v>973.35</v>
      </c>
      <c r="Q83" s="114">
        <f t="shared" si="9"/>
        <v>1</v>
      </c>
    </row>
    <row r="84" spans="1:17" ht="16.5">
      <c r="A84" s="79" t="s">
        <v>128</v>
      </c>
      <c r="B84" s="41" t="s">
        <v>240</v>
      </c>
      <c r="C84" s="79" t="s">
        <v>52</v>
      </c>
      <c r="D84" s="42">
        <v>1</v>
      </c>
      <c r="E84" s="80" t="e">
        <f>SUM('Comp. Unitaria'!#REF!,'Comp. Unitaria'!#REF!)</f>
        <v>#REF!</v>
      </c>
      <c r="F84" s="97">
        <f>'COMP. BDI'!$C$41</f>
        <v>0.2465</v>
      </c>
      <c r="G84" s="39" t="e">
        <f>E84+(ROUND(F84*E84,2))</f>
        <v>#REF!</v>
      </c>
      <c r="H84" s="39" t="e">
        <f>ROUND(G84*D84,2)</f>
        <v>#REF!</v>
      </c>
      <c r="I84" s="111"/>
      <c r="J84" s="112">
        <v>1647.65</v>
      </c>
      <c r="K84" s="113">
        <v>1</v>
      </c>
      <c r="L84" s="110">
        <f>'Planilha Med.01'!P84+'Planilha Med.02'!P84</f>
        <v>1647.65</v>
      </c>
      <c r="M84" s="114">
        <f t="shared" si="7"/>
        <v>1</v>
      </c>
      <c r="N84" s="112">
        <f t="shared" si="8"/>
        <v>0</v>
      </c>
      <c r="O84" s="113">
        <f t="shared" si="8"/>
        <v>0</v>
      </c>
      <c r="P84" s="110">
        <v>1647.65</v>
      </c>
      <c r="Q84" s="114">
        <f t="shared" si="9"/>
        <v>1</v>
      </c>
    </row>
    <row r="85" spans="1:17" ht="16.5">
      <c r="A85" s="135"/>
      <c r="B85" s="136"/>
      <c r="C85" s="137"/>
      <c r="D85" s="138"/>
      <c r="E85" s="139"/>
      <c r="F85" s="140"/>
      <c r="G85" s="141"/>
      <c r="H85" s="148"/>
      <c r="I85" s="142"/>
      <c r="J85" s="143"/>
      <c r="K85" s="144"/>
      <c r="L85" s="145"/>
      <c r="M85" s="146"/>
      <c r="N85" s="143"/>
      <c r="O85" s="144"/>
      <c r="P85" s="147"/>
      <c r="Q85" s="146"/>
    </row>
    <row r="86" spans="1:17" ht="13.5" customHeight="1">
      <c r="A86" s="116"/>
      <c r="B86" s="318" t="s">
        <v>271</v>
      </c>
      <c r="C86" s="318"/>
      <c r="D86" s="116"/>
      <c r="E86" s="116"/>
      <c r="F86" s="116"/>
      <c r="G86" s="116"/>
      <c r="H86" s="149"/>
      <c r="I86" s="142"/>
      <c r="J86" s="315">
        <f>SUM(J13:J84)</f>
        <v>210453.62</v>
      </c>
      <c r="K86" s="315"/>
      <c r="L86" s="315">
        <f>SUM(L13:L84)</f>
        <v>210453.62</v>
      </c>
      <c r="M86" s="315"/>
      <c r="N86" s="315">
        <f>SUM(N13:N84)</f>
        <v>0</v>
      </c>
      <c r="O86" s="315"/>
      <c r="P86" s="315">
        <f>SUM(P13:P84)</f>
        <v>104284.25</v>
      </c>
      <c r="Q86" s="315"/>
    </row>
    <row r="87" spans="1:17" ht="13.5" customHeight="1">
      <c r="A87" s="116"/>
      <c r="B87" s="318" t="s">
        <v>272</v>
      </c>
      <c r="C87" s="318"/>
      <c r="D87" s="116"/>
      <c r="E87" s="116"/>
      <c r="F87" s="116"/>
      <c r="G87" s="116"/>
      <c r="H87" s="149"/>
      <c r="I87" s="142"/>
      <c r="J87" s="320">
        <v>1</v>
      </c>
      <c r="K87" s="320"/>
      <c r="L87" s="316">
        <f>ROUND((L86*$J$87)/$J$86,4)</f>
        <v>1</v>
      </c>
      <c r="M87" s="316"/>
      <c r="N87" s="316">
        <f>ROUND((N86*$J$87)/$J$86,4)</f>
        <v>0</v>
      </c>
      <c r="O87" s="316"/>
      <c r="P87" s="316">
        <f>ROUND((P86*$J$87)/$J$86,4)</f>
        <v>0.4955</v>
      </c>
      <c r="Q87" s="316"/>
    </row>
    <row r="88" spans="1:17" ht="15">
      <c r="A88" s="103"/>
      <c r="B88" s="103"/>
      <c r="C88" s="103"/>
      <c r="D88" s="103"/>
      <c r="E88" s="103"/>
      <c r="F88" s="103"/>
      <c r="G88" s="103"/>
      <c r="H88" s="149"/>
      <c r="I88" s="142"/>
      <c r="J88" s="150"/>
      <c r="K88" s="142"/>
      <c r="L88" s="150"/>
      <c r="M88" s="142"/>
      <c r="N88" s="151"/>
      <c r="O88" s="142"/>
      <c r="P88" s="142"/>
      <c r="Q88" s="142"/>
    </row>
    <row r="89" spans="1:17" ht="15">
      <c r="A89" s="103"/>
      <c r="B89" s="318" t="s">
        <v>267</v>
      </c>
      <c r="C89" s="318"/>
      <c r="D89" s="103"/>
      <c r="E89" s="103"/>
      <c r="F89" s="103"/>
      <c r="G89" s="103"/>
      <c r="H89" s="149"/>
      <c r="I89" s="142"/>
      <c r="J89" s="153">
        <f>J86</f>
        <v>210453.62</v>
      </c>
      <c r="K89" s="142"/>
      <c r="L89" s="150"/>
      <c r="M89" s="142"/>
      <c r="N89" s="151"/>
      <c r="O89" s="142"/>
      <c r="P89" s="142"/>
      <c r="Q89" s="142"/>
    </row>
    <row r="90" spans="1:17" ht="15">
      <c r="A90" s="103"/>
      <c r="B90" s="318" t="s">
        <v>268</v>
      </c>
      <c r="C90" s="318"/>
      <c r="D90" s="103"/>
      <c r="E90" s="103"/>
      <c r="F90" s="103"/>
      <c r="G90" s="103"/>
      <c r="H90" s="149"/>
      <c r="I90" s="142"/>
      <c r="J90" s="153">
        <f>L86</f>
        <v>210453.62</v>
      </c>
      <c r="K90" s="142"/>
      <c r="L90" s="150"/>
      <c r="M90" s="142"/>
      <c r="N90" s="151"/>
      <c r="O90" s="142"/>
      <c r="P90" s="142"/>
      <c r="Q90" s="142"/>
    </row>
    <row r="91" spans="1:17" ht="12.75">
      <c r="A91" s="134"/>
      <c r="B91" s="318" t="s">
        <v>269</v>
      </c>
      <c r="C91" s="318"/>
      <c r="D91" s="134"/>
      <c r="E91" s="134"/>
      <c r="F91" s="134"/>
      <c r="G91" s="134"/>
      <c r="H91" s="152" t="e">
        <f>SUM(H12,H15,H18,H21,H23,H25,H29,H33,H38,H58,H61,H64,H67,H72,H78,H81)</f>
        <v>#VALUE!</v>
      </c>
      <c r="I91" s="142"/>
      <c r="J91" s="153">
        <f>N86</f>
        <v>0</v>
      </c>
      <c r="K91" s="142"/>
      <c r="L91" s="150"/>
      <c r="M91" s="142"/>
      <c r="N91" s="151"/>
      <c r="O91" s="142"/>
      <c r="P91" s="142"/>
      <c r="Q91" s="142"/>
    </row>
    <row r="92" spans="1:17" ht="12.75">
      <c r="A92" s="46"/>
      <c r="B92" s="318"/>
      <c r="C92" s="318"/>
      <c r="D92" s="60"/>
      <c r="E92" s="46"/>
      <c r="F92" s="98"/>
      <c r="G92" s="46"/>
      <c r="H92" s="61"/>
      <c r="I92" s="142"/>
      <c r="J92" s="153"/>
      <c r="K92" s="142"/>
      <c r="L92" s="150"/>
      <c r="M92" s="142"/>
      <c r="N92" s="151"/>
      <c r="O92" s="142"/>
      <c r="P92" s="142"/>
      <c r="Q92" s="142"/>
    </row>
    <row r="93" spans="1:17" ht="15">
      <c r="A93" s="52"/>
      <c r="B93" s="318" t="s">
        <v>270</v>
      </c>
      <c r="C93" s="318"/>
      <c r="D93" s="50"/>
      <c r="E93" s="48"/>
      <c r="F93" s="99"/>
      <c r="G93" s="49"/>
      <c r="H93" s="62"/>
      <c r="I93" s="142"/>
      <c r="J93" s="153">
        <f>P86</f>
        <v>104284.25</v>
      </c>
      <c r="K93" s="142" t="s">
        <v>273</v>
      </c>
      <c r="L93" s="150"/>
      <c r="M93" s="142"/>
      <c r="N93" s="151"/>
      <c r="O93" s="142"/>
      <c r="P93" s="142"/>
      <c r="Q93" s="110"/>
    </row>
    <row r="94" spans="1:8" ht="15">
      <c r="A94" s="52"/>
      <c r="B94" s="133"/>
      <c r="C94" s="133"/>
      <c r="D94" s="50"/>
      <c r="E94" s="48"/>
      <c r="F94" s="99"/>
      <c r="G94" s="49"/>
      <c r="H94" s="62"/>
    </row>
    <row r="95" spans="1:8" ht="15">
      <c r="A95" s="52"/>
      <c r="B95" s="133"/>
      <c r="C95" s="133"/>
      <c r="D95" s="50"/>
      <c r="E95" s="48"/>
      <c r="F95" s="99"/>
      <c r="G95" s="49"/>
      <c r="H95" s="62"/>
    </row>
    <row r="96" spans="1:17" ht="15">
      <c r="A96" s="327" t="s">
        <v>276</v>
      </c>
      <c r="B96" s="327"/>
      <c r="C96" s="327"/>
      <c r="D96" s="327"/>
      <c r="E96" s="327"/>
      <c r="F96" s="327"/>
      <c r="G96" s="327"/>
      <c r="H96" s="327"/>
      <c r="I96" s="327"/>
      <c r="J96" s="327"/>
      <c r="K96" s="327"/>
      <c r="L96" s="327"/>
      <c r="M96" s="327"/>
      <c r="N96" s="327"/>
      <c r="O96" s="327"/>
      <c r="P96" s="327"/>
      <c r="Q96" s="327"/>
    </row>
    <row r="97" spans="1:8" ht="15">
      <c r="A97" s="31"/>
      <c r="B97" s="87"/>
      <c r="C97" s="34"/>
      <c r="D97" s="34"/>
      <c r="E97" s="32"/>
      <c r="F97" s="54"/>
      <c r="G97" s="33"/>
      <c r="H97" s="63"/>
    </row>
    <row r="98" spans="1:17" ht="15">
      <c r="A98" s="319" t="s">
        <v>167</v>
      </c>
      <c r="B98" s="319"/>
      <c r="C98" s="319"/>
      <c r="D98" s="319"/>
      <c r="E98" s="319"/>
      <c r="F98" s="319"/>
      <c r="G98" s="319"/>
      <c r="H98" s="319"/>
      <c r="I98" s="319"/>
      <c r="J98" s="319"/>
      <c r="K98" s="319"/>
      <c r="L98" s="319"/>
      <c r="M98" s="319"/>
      <c r="N98" s="319"/>
      <c r="O98" s="319"/>
      <c r="P98" s="319"/>
      <c r="Q98" s="319"/>
    </row>
    <row r="99" spans="1:17" ht="14.25">
      <c r="A99" s="328" t="s">
        <v>168</v>
      </c>
      <c r="B99" s="328"/>
      <c r="C99" s="328"/>
      <c r="D99" s="328"/>
      <c r="E99" s="328"/>
      <c r="F99" s="328"/>
      <c r="G99" s="328"/>
      <c r="H99" s="328"/>
      <c r="I99" s="328"/>
      <c r="J99" s="328"/>
      <c r="K99" s="328"/>
      <c r="L99" s="328"/>
      <c r="M99" s="328"/>
      <c r="N99" s="328"/>
      <c r="O99" s="328"/>
      <c r="P99" s="328"/>
      <c r="Q99" s="328"/>
    </row>
    <row r="100" spans="1:17" ht="15">
      <c r="A100" s="319" t="s">
        <v>169</v>
      </c>
      <c r="B100" s="319"/>
      <c r="C100" s="319"/>
      <c r="D100" s="319"/>
      <c r="E100" s="319"/>
      <c r="F100" s="319"/>
      <c r="G100" s="319"/>
      <c r="H100" s="319"/>
      <c r="I100" s="319"/>
      <c r="J100" s="319"/>
      <c r="K100" s="319"/>
      <c r="L100" s="319"/>
      <c r="M100" s="319"/>
      <c r="N100" s="319"/>
      <c r="O100" s="319"/>
      <c r="P100" s="319"/>
      <c r="Q100" s="319"/>
    </row>
    <row r="101" spans="3:6" ht="12.75">
      <c r="C101" s="64"/>
      <c r="D101" s="65"/>
      <c r="E101" s="65"/>
      <c r="F101" s="65"/>
    </row>
    <row r="102" spans="3:6" ht="12.75">
      <c r="C102" s="64"/>
      <c r="D102" s="65"/>
      <c r="E102" s="65"/>
      <c r="F102" s="65"/>
    </row>
    <row r="103" spans="3:6" ht="12.75">
      <c r="C103" s="64"/>
      <c r="D103" s="65"/>
      <c r="E103" s="65"/>
      <c r="F103" s="65"/>
    </row>
    <row r="104" spans="3:6" ht="12.75">
      <c r="C104" s="64"/>
      <c r="D104" s="65"/>
      <c r="E104" s="65"/>
      <c r="F104" s="65"/>
    </row>
    <row r="105" spans="3:6" ht="12.75">
      <c r="C105" s="64"/>
      <c r="D105" s="65"/>
      <c r="E105" s="65"/>
      <c r="F105" s="65"/>
    </row>
    <row r="106" spans="3:6" ht="12.75">
      <c r="C106" s="64"/>
      <c r="D106" s="65"/>
      <c r="E106" s="65"/>
      <c r="F106" s="65"/>
    </row>
    <row r="107" ht="12.75">
      <c r="D107" s="59"/>
    </row>
  </sheetData>
  <sheetProtection/>
  <mergeCells count="48">
    <mergeCell ref="A99:Q99"/>
    <mergeCell ref="A100:Q100"/>
    <mergeCell ref="B90:C90"/>
    <mergeCell ref="B91:C91"/>
    <mergeCell ref="B92:C92"/>
    <mergeCell ref="B93:C93"/>
    <mergeCell ref="A96:Q96"/>
    <mergeCell ref="A98:Q98"/>
    <mergeCell ref="B87:C87"/>
    <mergeCell ref="J87:K87"/>
    <mergeCell ref="L87:M87"/>
    <mergeCell ref="N87:O87"/>
    <mergeCell ref="P87:Q87"/>
    <mergeCell ref="B89:C89"/>
    <mergeCell ref="B81:G81"/>
    <mergeCell ref="B86:C86"/>
    <mergeCell ref="J86:K86"/>
    <mergeCell ref="L86:M86"/>
    <mergeCell ref="N86:O86"/>
    <mergeCell ref="P86:Q86"/>
    <mergeCell ref="B58:G58"/>
    <mergeCell ref="B61:G61"/>
    <mergeCell ref="B64:G64"/>
    <mergeCell ref="B67:G67"/>
    <mergeCell ref="B72:G72"/>
    <mergeCell ref="B78:G78"/>
    <mergeCell ref="B25:G25"/>
    <mergeCell ref="B29:G29"/>
    <mergeCell ref="B33:G33"/>
    <mergeCell ref="B38:G38"/>
    <mergeCell ref="B39:G39"/>
    <mergeCell ref="B50:G50"/>
    <mergeCell ref="P10:Q10"/>
    <mergeCell ref="B12:G12"/>
    <mergeCell ref="B15:G15"/>
    <mergeCell ref="B18:G18"/>
    <mergeCell ref="B21:G21"/>
    <mergeCell ref="B23:G23"/>
    <mergeCell ref="A1:H3"/>
    <mergeCell ref="A5:Q5"/>
    <mergeCell ref="A7:Q7"/>
    <mergeCell ref="A8:H8"/>
    <mergeCell ref="P8:Q8"/>
    <mergeCell ref="A10:A11"/>
    <mergeCell ref="B10:B11"/>
    <mergeCell ref="J10:K10"/>
    <mergeCell ref="L10:M10"/>
    <mergeCell ref="N10:O10"/>
  </mergeCells>
  <conditionalFormatting sqref="D79 D82:D83">
    <cfRule type="cellIs" priority="138" dxfId="0" operator="equal" stopIfTrue="1">
      <formula>0</formula>
    </cfRule>
  </conditionalFormatting>
  <conditionalFormatting sqref="D62:D63 D65:D66 D30:D32 D59:D60 D26 D40 D75:D77 D34:D37 D19:D22 D68:D71 D80 D51:D57">
    <cfRule type="cellIs" priority="145" dxfId="0" operator="equal" stopIfTrue="1">
      <formula>0</formula>
    </cfRule>
  </conditionalFormatting>
  <conditionalFormatting sqref="D27">
    <cfRule type="cellIs" priority="144" dxfId="0" operator="equal" stopIfTrue="1">
      <formula>0</formula>
    </cfRule>
  </conditionalFormatting>
  <conditionalFormatting sqref="D28">
    <cfRule type="cellIs" priority="143" dxfId="0" operator="equal" stopIfTrue="1">
      <formula>0</formula>
    </cfRule>
  </conditionalFormatting>
  <conditionalFormatting sqref="D73">
    <cfRule type="cellIs" priority="141" dxfId="0" operator="equal" stopIfTrue="1">
      <formula>0</formula>
    </cfRule>
  </conditionalFormatting>
  <conditionalFormatting sqref="D74">
    <cfRule type="cellIs" priority="142" dxfId="0" operator="equal" stopIfTrue="1">
      <formula>0</formula>
    </cfRule>
  </conditionalFormatting>
  <conditionalFormatting sqref="D84:D85">
    <cfRule type="cellIs" priority="140" dxfId="0" operator="equal" stopIfTrue="1">
      <formula>0</formula>
    </cfRule>
  </conditionalFormatting>
  <conditionalFormatting sqref="D24">
    <cfRule type="cellIs" priority="139" dxfId="0" operator="equal" stopIfTrue="1">
      <formula>0</formula>
    </cfRule>
  </conditionalFormatting>
  <conditionalFormatting sqref="L13">
    <cfRule type="cellIs" priority="136" dxfId="0" operator="equal" stopIfTrue="1">
      <formula>0</formula>
    </cfRule>
  </conditionalFormatting>
  <conditionalFormatting sqref="L15">
    <cfRule type="cellIs" priority="135" dxfId="0" operator="equal" stopIfTrue="1">
      <formula>0</formula>
    </cfRule>
  </conditionalFormatting>
  <conditionalFormatting sqref="L18">
    <cfRule type="cellIs" priority="132" dxfId="0" operator="equal" stopIfTrue="1">
      <formula>0</formula>
    </cfRule>
  </conditionalFormatting>
  <conditionalFormatting sqref="L21">
    <cfRule type="cellIs" priority="129" dxfId="0" operator="equal" stopIfTrue="1">
      <formula>0</formula>
    </cfRule>
  </conditionalFormatting>
  <conditionalFormatting sqref="L23">
    <cfRule type="cellIs" priority="127" dxfId="0" operator="equal" stopIfTrue="1">
      <formula>0</formula>
    </cfRule>
  </conditionalFormatting>
  <conditionalFormatting sqref="L25">
    <cfRule type="cellIs" priority="124" dxfId="0" operator="equal" stopIfTrue="1">
      <formula>0</formula>
    </cfRule>
  </conditionalFormatting>
  <conditionalFormatting sqref="L29">
    <cfRule type="cellIs" priority="120" dxfId="0" operator="equal" stopIfTrue="1">
      <formula>0</formula>
    </cfRule>
  </conditionalFormatting>
  <conditionalFormatting sqref="L33">
    <cfRule type="cellIs" priority="115" dxfId="0" operator="equal" stopIfTrue="1">
      <formula>0</formula>
    </cfRule>
  </conditionalFormatting>
  <conditionalFormatting sqref="L39">
    <cfRule type="cellIs" priority="112" dxfId="0" operator="equal" stopIfTrue="1">
      <formula>0</formula>
    </cfRule>
  </conditionalFormatting>
  <conditionalFormatting sqref="L38">
    <cfRule type="cellIs" priority="111" dxfId="0" operator="equal" stopIfTrue="1">
      <formula>0</formula>
    </cfRule>
  </conditionalFormatting>
  <conditionalFormatting sqref="L50">
    <cfRule type="cellIs" priority="100" dxfId="0" operator="equal" stopIfTrue="1">
      <formula>0</formula>
    </cfRule>
  </conditionalFormatting>
  <conditionalFormatting sqref="L58">
    <cfRule type="cellIs" priority="93" dxfId="0" operator="equal" stopIfTrue="1">
      <formula>0</formula>
    </cfRule>
  </conditionalFormatting>
  <conditionalFormatting sqref="L61">
    <cfRule type="cellIs" priority="88" dxfId="0" operator="equal" stopIfTrue="1">
      <formula>0</formula>
    </cfRule>
  </conditionalFormatting>
  <conditionalFormatting sqref="L64 L67 L72 L78 L81 L85">
    <cfRule type="cellIs" priority="87" dxfId="0" operator="equal" stopIfTrue="1">
      <formula>0</formula>
    </cfRule>
  </conditionalFormatting>
  <conditionalFormatting sqref="L14">
    <cfRule type="cellIs" priority="86" dxfId="0" operator="equal" stopIfTrue="1">
      <formula>0</formula>
    </cfRule>
  </conditionalFormatting>
  <conditionalFormatting sqref="L16">
    <cfRule type="cellIs" priority="85" dxfId="0" operator="equal" stopIfTrue="1">
      <formula>0</formula>
    </cfRule>
  </conditionalFormatting>
  <conditionalFormatting sqref="L17">
    <cfRule type="cellIs" priority="84" dxfId="0" operator="equal" stopIfTrue="1">
      <formula>0</formula>
    </cfRule>
  </conditionalFormatting>
  <conditionalFormatting sqref="L19:L20">
    <cfRule type="cellIs" priority="83" dxfId="0" operator="equal" stopIfTrue="1">
      <formula>0</formula>
    </cfRule>
  </conditionalFormatting>
  <conditionalFormatting sqref="L22">
    <cfRule type="cellIs" priority="82" dxfId="0" operator="equal" stopIfTrue="1">
      <formula>0</formula>
    </cfRule>
  </conditionalFormatting>
  <conditionalFormatting sqref="L24">
    <cfRule type="cellIs" priority="81" dxfId="0" operator="equal" stopIfTrue="1">
      <formula>0</formula>
    </cfRule>
  </conditionalFormatting>
  <conditionalFormatting sqref="L26">
    <cfRule type="cellIs" priority="80" dxfId="0" operator="equal" stopIfTrue="1">
      <formula>0</formula>
    </cfRule>
  </conditionalFormatting>
  <conditionalFormatting sqref="L27">
    <cfRule type="cellIs" priority="79" dxfId="0" operator="equal" stopIfTrue="1">
      <formula>0</formula>
    </cfRule>
  </conditionalFormatting>
  <conditionalFormatting sqref="L28">
    <cfRule type="cellIs" priority="78" dxfId="0" operator="equal" stopIfTrue="1">
      <formula>0</formula>
    </cfRule>
  </conditionalFormatting>
  <conditionalFormatting sqref="L30">
    <cfRule type="cellIs" priority="77" dxfId="0" operator="equal" stopIfTrue="1">
      <formula>0</formula>
    </cfRule>
  </conditionalFormatting>
  <conditionalFormatting sqref="L31">
    <cfRule type="cellIs" priority="76" dxfId="0" operator="equal" stopIfTrue="1">
      <formula>0</formula>
    </cfRule>
  </conditionalFormatting>
  <conditionalFormatting sqref="L34">
    <cfRule type="cellIs" priority="75" dxfId="0" operator="equal" stopIfTrue="1">
      <formula>0</formula>
    </cfRule>
  </conditionalFormatting>
  <conditionalFormatting sqref="L32">
    <cfRule type="cellIs" priority="74" dxfId="0" operator="equal" stopIfTrue="1">
      <formula>0</formula>
    </cfRule>
  </conditionalFormatting>
  <conditionalFormatting sqref="L35">
    <cfRule type="cellIs" priority="45" dxfId="0" operator="equal" stopIfTrue="1">
      <formula>0</formula>
    </cfRule>
  </conditionalFormatting>
  <conditionalFormatting sqref="L36">
    <cfRule type="cellIs" priority="44" dxfId="0" operator="equal" stopIfTrue="1">
      <formula>0</formula>
    </cfRule>
  </conditionalFormatting>
  <conditionalFormatting sqref="L37">
    <cfRule type="cellIs" priority="43" dxfId="0" operator="equal" stopIfTrue="1">
      <formula>0</formula>
    </cfRule>
  </conditionalFormatting>
  <conditionalFormatting sqref="L40">
    <cfRule type="cellIs" priority="42" dxfId="0" operator="equal" stopIfTrue="1">
      <formula>0</formula>
    </cfRule>
  </conditionalFormatting>
  <conditionalFormatting sqref="L41">
    <cfRule type="cellIs" priority="40" dxfId="0" operator="equal" stopIfTrue="1">
      <formula>0</formula>
    </cfRule>
  </conditionalFormatting>
  <conditionalFormatting sqref="L42">
    <cfRule type="cellIs" priority="39" dxfId="0" operator="equal" stopIfTrue="1">
      <formula>0</formula>
    </cfRule>
  </conditionalFormatting>
  <conditionalFormatting sqref="L43">
    <cfRule type="cellIs" priority="38" dxfId="0" operator="equal" stopIfTrue="1">
      <formula>0</formula>
    </cfRule>
  </conditionalFormatting>
  <conditionalFormatting sqref="L44">
    <cfRule type="cellIs" priority="37" dxfId="0" operator="equal" stopIfTrue="1">
      <formula>0</formula>
    </cfRule>
  </conditionalFormatting>
  <conditionalFormatting sqref="L45">
    <cfRule type="cellIs" priority="36" dxfId="0" operator="equal" stopIfTrue="1">
      <formula>0</formula>
    </cfRule>
  </conditionalFormatting>
  <conditionalFormatting sqref="L46">
    <cfRule type="cellIs" priority="35" dxfId="0" operator="equal" stopIfTrue="1">
      <formula>0</formula>
    </cfRule>
  </conditionalFormatting>
  <conditionalFormatting sqref="L47">
    <cfRule type="cellIs" priority="34" dxfId="0" operator="equal" stopIfTrue="1">
      <formula>0</formula>
    </cfRule>
  </conditionalFormatting>
  <conditionalFormatting sqref="L48">
    <cfRule type="cellIs" priority="33" dxfId="0" operator="equal" stopIfTrue="1">
      <formula>0</formula>
    </cfRule>
  </conditionalFormatting>
  <conditionalFormatting sqref="L49">
    <cfRule type="cellIs" priority="32" dxfId="0" operator="equal" stopIfTrue="1">
      <formula>0</formula>
    </cfRule>
  </conditionalFormatting>
  <conditionalFormatting sqref="L51">
    <cfRule type="cellIs" priority="31" dxfId="0" operator="equal" stopIfTrue="1">
      <formula>0</formula>
    </cfRule>
  </conditionalFormatting>
  <conditionalFormatting sqref="L52">
    <cfRule type="cellIs" priority="30" dxfId="0" operator="equal" stopIfTrue="1">
      <formula>0</formula>
    </cfRule>
  </conditionalFormatting>
  <conditionalFormatting sqref="L53">
    <cfRule type="cellIs" priority="29" dxfId="0" operator="equal" stopIfTrue="1">
      <formula>0</formula>
    </cfRule>
  </conditionalFormatting>
  <conditionalFormatting sqref="L54">
    <cfRule type="cellIs" priority="28" dxfId="0" operator="equal" stopIfTrue="1">
      <formula>0</formula>
    </cfRule>
  </conditionalFormatting>
  <conditionalFormatting sqref="L55">
    <cfRule type="cellIs" priority="27" dxfId="0" operator="equal" stopIfTrue="1">
      <formula>0</formula>
    </cfRule>
  </conditionalFormatting>
  <conditionalFormatting sqref="L56">
    <cfRule type="cellIs" priority="26" dxfId="0" operator="equal" stopIfTrue="1">
      <formula>0</formula>
    </cfRule>
  </conditionalFormatting>
  <conditionalFormatting sqref="L57">
    <cfRule type="cellIs" priority="25" dxfId="0" operator="equal" stopIfTrue="1">
      <formula>0</formula>
    </cfRule>
  </conditionalFormatting>
  <conditionalFormatting sqref="L59">
    <cfRule type="cellIs" priority="24" dxfId="0" operator="equal" stopIfTrue="1">
      <formula>0</formula>
    </cfRule>
  </conditionalFormatting>
  <conditionalFormatting sqref="L60">
    <cfRule type="cellIs" priority="23" dxfId="0" operator="equal" stopIfTrue="1">
      <formula>0</formula>
    </cfRule>
  </conditionalFormatting>
  <conditionalFormatting sqref="L62">
    <cfRule type="cellIs" priority="22" dxfId="0" operator="equal" stopIfTrue="1">
      <formula>0</formula>
    </cfRule>
  </conditionalFormatting>
  <conditionalFormatting sqref="L63">
    <cfRule type="cellIs" priority="21" dxfId="0" operator="equal" stopIfTrue="1">
      <formula>0</formula>
    </cfRule>
  </conditionalFormatting>
  <conditionalFormatting sqref="L65">
    <cfRule type="cellIs" priority="20" dxfId="0" operator="equal" stopIfTrue="1">
      <formula>0</formula>
    </cfRule>
  </conditionalFormatting>
  <conditionalFormatting sqref="L66">
    <cfRule type="cellIs" priority="19" dxfId="0" operator="equal" stopIfTrue="1">
      <formula>0</formula>
    </cfRule>
  </conditionalFormatting>
  <conditionalFormatting sqref="L68">
    <cfRule type="cellIs" priority="18" dxfId="0" operator="equal" stopIfTrue="1">
      <formula>0</formula>
    </cfRule>
  </conditionalFormatting>
  <conditionalFormatting sqref="L69">
    <cfRule type="cellIs" priority="17" dxfId="0" operator="equal" stopIfTrue="1">
      <formula>0</formula>
    </cfRule>
  </conditionalFormatting>
  <conditionalFormatting sqref="L70">
    <cfRule type="cellIs" priority="16" dxfId="0" operator="equal" stopIfTrue="1">
      <formula>0</formula>
    </cfRule>
  </conditionalFormatting>
  <conditionalFormatting sqref="L71">
    <cfRule type="cellIs" priority="15" dxfId="0" operator="equal" stopIfTrue="1">
      <formula>0</formula>
    </cfRule>
  </conditionalFormatting>
  <conditionalFormatting sqref="L73">
    <cfRule type="cellIs" priority="14" dxfId="0" operator="equal" stopIfTrue="1">
      <formula>0</formula>
    </cfRule>
  </conditionalFormatting>
  <conditionalFormatting sqref="L74">
    <cfRule type="cellIs" priority="13" dxfId="0" operator="equal" stopIfTrue="1">
      <formula>0</formula>
    </cfRule>
  </conditionalFormatting>
  <conditionalFormatting sqref="L75">
    <cfRule type="cellIs" priority="12" dxfId="0" operator="equal" stopIfTrue="1">
      <formula>0</formula>
    </cfRule>
  </conditionalFormatting>
  <conditionalFormatting sqref="L76">
    <cfRule type="cellIs" priority="11" dxfId="0" operator="equal" stopIfTrue="1">
      <formula>0</formula>
    </cfRule>
  </conditionalFormatting>
  <conditionalFormatting sqref="L77">
    <cfRule type="cellIs" priority="10" dxfId="0" operator="equal" stopIfTrue="1">
      <formula>0</formula>
    </cfRule>
  </conditionalFormatting>
  <conditionalFormatting sqref="L79">
    <cfRule type="cellIs" priority="7" dxfId="0" operator="equal" stopIfTrue="1">
      <formula>0</formula>
    </cfRule>
  </conditionalFormatting>
  <conditionalFormatting sqref="L80">
    <cfRule type="cellIs" priority="6" dxfId="0" operator="equal" stopIfTrue="1">
      <formula>0</formula>
    </cfRule>
  </conditionalFormatting>
  <conditionalFormatting sqref="L82">
    <cfRule type="cellIs" priority="5" dxfId="0" operator="equal" stopIfTrue="1">
      <formula>0</formula>
    </cfRule>
  </conditionalFormatting>
  <conditionalFormatting sqref="L83">
    <cfRule type="cellIs" priority="4" dxfId="0" operator="equal" stopIfTrue="1">
      <formula>0</formula>
    </cfRule>
  </conditionalFormatting>
  <conditionalFormatting sqref="L84">
    <cfRule type="cellIs" priority="3" dxfId="0" operator="equal" stopIfTrue="1">
      <formula>0</formula>
    </cfRule>
  </conditionalFormatting>
  <conditionalFormatting sqref="P13:P84">
    <cfRule type="cellIs" priority="2" dxfId="0" operator="equal" stopIfTrue="1">
      <formula>0</formula>
    </cfRule>
  </conditionalFormatting>
  <conditionalFormatting sqref="Q93">
    <cfRule type="cellIs" priority="1" dxfId="0" operator="equal" stopIfTrue="1">
      <formula>0</formula>
    </cfRule>
  </conditionalFormatting>
  <printOptions/>
  <pageMargins left="0.54" right="0.5118110236220472" top="0.89" bottom="0.75" header="0.31496062992125984" footer="0.31496062992125984"/>
  <pageSetup fitToHeight="0" fitToWidth="1" horizontalDpi="600" verticalDpi="600" orientation="portrait" paperSize="9" scale="53" r:id="rId2"/>
  <headerFooter>
    <oddHeader>&amp;C&amp;G
WT ENGENHARIA &amp; CONSULTORIA LTDA - ME
CNPJ: 17.243.727/0001 - 00 ; Insc. Est. 15.392.684-8; E-mail: eng.wendell@hotmail.com</oddHeader>
    <oddFooter>&amp;C&amp;"Calibri,Negrito"WT ENGENHARIA &amp; CONSULTORIA LTDA - ME
Avenida Maranhão, Nº447 – Bela Vista - CEP:  68.180-410 - Itaituba–PA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view="pageBreakPreview" zoomScaleSheetLayoutView="100" zoomScalePageLayoutView="40" workbookViewId="0" topLeftCell="A13">
      <selection activeCell="G33" sqref="G33"/>
    </sheetView>
  </sheetViews>
  <sheetFormatPr defaultColWidth="9.140625" defaultRowHeight="12.75"/>
  <cols>
    <col min="1" max="1" width="9.140625" style="24" customWidth="1"/>
    <col min="2" max="2" width="53.57421875" style="89" customWidth="1"/>
    <col min="3" max="3" width="11.421875" style="102" hidden="1" customWidth="1"/>
    <col min="4" max="4" width="10.421875" style="102" hidden="1" customWidth="1"/>
    <col min="5" max="5" width="14.00390625" style="102" customWidth="1"/>
    <col min="6" max="6" width="11.57421875" style="23" customWidth="1"/>
    <col min="7" max="7" width="14.140625" style="24" bestFit="1" customWidth="1"/>
    <col min="8" max="8" width="15.00390625" style="24" customWidth="1"/>
    <col min="9" max="9" width="9.8515625" style="24" bestFit="1" customWidth="1"/>
    <col min="10" max="16384" width="9.140625" style="24" customWidth="1"/>
  </cols>
  <sheetData>
    <row r="1" spans="1:9" ht="12.75" customHeight="1">
      <c r="A1" s="360" t="s">
        <v>258</v>
      </c>
      <c r="B1" s="360"/>
      <c r="C1" s="360"/>
      <c r="D1" s="360"/>
      <c r="E1" s="360"/>
      <c r="F1" s="360"/>
      <c r="G1" s="360"/>
      <c r="H1" s="360"/>
      <c r="I1" s="360"/>
    </row>
    <row r="2" spans="1:9" ht="12.75" customHeight="1">
      <c r="A2" s="360"/>
      <c r="B2" s="360"/>
      <c r="C2" s="360"/>
      <c r="D2" s="360"/>
      <c r="E2" s="360"/>
      <c r="F2" s="360"/>
      <c r="G2" s="360"/>
      <c r="H2" s="360"/>
      <c r="I2" s="360"/>
    </row>
    <row r="3" spans="1:9" ht="12.75" customHeight="1">
      <c r="A3" s="360"/>
      <c r="B3" s="360"/>
      <c r="C3" s="360"/>
      <c r="D3" s="360"/>
      <c r="E3" s="360"/>
      <c r="F3" s="360"/>
      <c r="G3" s="360"/>
      <c r="H3" s="360"/>
      <c r="I3" s="360"/>
    </row>
    <row r="4" spans="1:9" ht="18.75" customHeight="1">
      <c r="A4" s="349"/>
      <c r="B4" s="350"/>
      <c r="C4" s="350"/>
      <c r="D4" s="350"/>
      <c r="E4" s="350"/>
      <c r="F4" s="350"/>
      <c r="G4" s="350"/>
      <c r="H4" s="350"/>
      <c r="I4" s="351"/>
    </row>
    <row r="5" spans="1:9" ht="18" customHeight="1">
      <c r="A5" s="361" t="s">
        <v>538</v>
      </c>
      <c r="B5" s="361"/>
      <c r="C5" s="361"/>
      <c r="D5" s="361"/>
      <c r="E5" s="361"/>
      <c r="F5" s="361"/>
      <c r="G5" s="361"/>
      <c r="H5" s="361"/>
      <c r="I5" s="361"/>
    </row>
    <row r="6" spans="1:9" ht="15.75" customHeight="1">
      <c r="A6" s="346"/>
      <c r="B6" s="347"/>
      <c r="C6" s="347"/>
      <c r="D6" s="347"/>
      <c r="E6" s="347"/>
      <c r="F6" s="347"/>
      <c r="G6" s="347"/>
      <c r="H6" s="347"/>
      <c r="I6" s="348"/>
    </row>
    <row r="7" spans="1:9" ht="15.75" customHeight="1">
      <c r="A7" s="362" t="s">
        <v>640</v>
      </c>
      <c r="B7" s="362"/>
      <c r="C7" s="362"/>
      <c r="D7" s="362"/>
      <c r="E7" s="362"/>
      <c r="F7" s="362"/>
      <c r="G7" s="362"/>
      <c r="H7" s="362"/>
      <c r="I7" s="362"/>
    </row>
    <row r="8" spans="1:9" ht="15.75" customHeight="1">
      <c r="A8" s="343" t="s">
        <v>641</v>
      </c>
      <c r="B8" s="344"/>
      <c r="C8" s="344"/>
      <c r="D8" s="344"/>
      <c r="E8" s="344"/>
      <c r="F8" s="344"/>
      <c r="G8" s="344"/>
      <c r="H8" s="344"/>
      <c r="I8" s="345"/>
    </row>
    <row r="9" spans="1:9" ht="15.75" customHeight="1">
      <c r="A9" s="362" t="s">
        <v>246</v>
      </c>
      <c r="B9" s="362"/>
      <c r="C9" s="362"/>
      <c r="D9" s="362"/>
      <c r="E9" s="362"/>
      <c r="F9" s="362"/>
      <c r="G9" s="362"/>
      <c r="H9" s="362"/>
      <c r="I9" s="362"/>
    </row>
    <row r="10" spans="1:9" ht="15.75" customHeight="1">
      <c r="A10" s="275"/>
      <c r="B10" s="363"/>
      <c r="C10" s="363"/>
      <c r="D10" s="363"/>
      <c r="E10" s="363"/>
      <c r="F10" s="363"/>
      <c r="G10" s="363"/>
      <c r="H10" s="363"/>
      <c r="I10" s="363"/>
    </row>
    <row r="11" spans="1:9" ht="12.75">
      <c r="A11" s="364" t="s">
        <v>247</v>
      </c>
      <c r="B11" s="365"/>
      <c r="C11" s="365"/>
      <c r="D11" s="365"/>
      <c r="E11" s="365"/>
      <c r="F11" s="365"/>
      <c r="G11" s="365"/>
      <c r="H11" s="365"/>
      <c r="I11" s="366"/>
    </row>
    <row r="12" spans="1:9" s="36" customFormat="1" ht="20.25" customHeight="1">
      <c r="A12" s="367"/>
      <c r="B12" s="368"/>
      <c r="C12" s="368"/>
      <c r="D12" s="368"/>
      <c r="E12" s="368"/>
      <c r="F12" s="368"/>
      <c r="G12" s="368"/>
      <c r="H12" s="368"/>
      <c r="I12" s="369"/>
    </row>
    <row r="13" spans="1:9" s="36" customFormat="1" ht="15.75">
      <c r="A13" s="335" t="s">
        <v>0</v>
      </c>
      <c r="B13" s="337" t="s">
        <v>637</v>
      </c>
      <c r="C13" s="276"/>
      <c r="D13" s="276"/>
      <c r="E13" s="339" t="s">
        <v>638</v>
      </c>
      <c r="F13" s="341" t="s">
        <v>639</v>
      </c>
      <c r="G13" s="334" t="s">
        <v>634</v>
      </c>
      <c r="H13" s="334"/>
      <c r="I13" s="277" t="s">
        <v>659</v>
      </c>
    </row>
    <row r="14" spans="1:9" s="36" customFormat="1" ht="15.75">
      <c r="A14" s="336"/>
      <c r="B14" s="338"/>
      <c r="C14" s="278"/>
      <c r="D14" s="101"/>
      <c r="E14" s="340"/>
      <c r="F14" s="342"/>
      <c r="G14" s="279" t="s">
        <v>635</v>
      </c>
      <c r="H14" s="279" t="s">
        <v>636</v>
      </c>
      <c r="I14" s="232"/>
    </row>
    <row r="15" spans="1:9" s="36" customFormat="1" ht="12.75" customHeight="1">
      <c r="A15" s="374" t="str">
        <f>'Planilha Orçam.'!A12</f>
        <v>1</v>
      </c>
      <c r="B15" s="376" t="str">
        <f>'Planilha Orçam.'!D12</f>
        <v>SERVIÇOS PRELIMINARES</v>
      </c>
      <c r="C15" s="359">
        <f>'Planilha Orçam.'!G13</f>
        <v>393.39</v>
      </c>
      <c r="D15" s="359">
        <f>'Planilha Orçam.'!H13</f>
        <v>0.25</v>
      </c>
      <c r="E15" s="359">
        <f>'Planilha Orçam.'!J12</f>
        <v>5884.32</v>
      </c>
      <c r="F15" s="352">
        <v>0.0782</v>
      </c>
      <c r="G15" s="280">
        <v>1</v>
      </c>
      <c r="H15" s="280">
        <v>0</v>
      </c>
      <c r="I15" s="280">
        <v>1</v>
      </c>
    </row>
    <row r="16" spans="1:9" s="36" customFormat="1" ht="13.5" customHeight="1">
      <c r="A16" s="375"/>
      <c r="B16" s="377"/>
      <c r="C16" s="359"/>
      <c r="D16" s="359"/>
      <c r="E16" s="359"/>
      <c r="F16" s="353"/>
      <c r="G16" s="281">
        <f>$E$15*G15</f>
        <v>5884.32</v>
      </c>
      <c r="H16" s="281">
        <f>$E$15*H15</f>
        <v>0</v>
      </c>
      <c r="I16" s="282">
        <f>SUM(G16:H16)</f>
        <v>5884.32</v>
      </c>
    </row>
    <row r="17" spans="1:9" s="36" customFormat="1" ht="12.75" customHeight="1">
      <c r="A17" s="374" t="str">
        <f>'Planilha Orçam.'!A14</f>
        <v>2</v>
      </c>
      <c r="B17" s="376" t="str">
        <f>'Planilha Orçam.'!D14</f>
        <v>INSTALAÇÃO DE PROTEÇÃO E COMBATE A INCENDIO</v>
      </c>
      <c r="C17" s="359">
        <f>'Planilha Orçam.'!G14</f>
        <v>0</v>
      </c>
      <c r="D17" s="359">
        <f>'Planilha Orçam.'!H14</f>
        <v>0</v>
      </c>
      <c r="E17" s="359">
        <f>'Planilha Orçam.'!J14</f>
        <v>4045.45</v>
      </c>
      <c r="F17" s="352">
        <f>ROUND(E17/$E$28,5)</f>
        <v>0.0537</v>
      </c>
      <c r="G17" s="280">
        <v>0.5</v>
      </c>
      <c r="H17" s="280">
        <v>0.5</v>
      </c>
      <c r="I17" s="280">
        <v>1</v>
      </c>
    </row>
    <row r="18" spans="1:9" s="36" customFormat="1" ht="15.75">
      <c r="A18" s="375"/>
      <c r="B18" s="377"/>
      <c r="C18" s="359"/>
      <c r="D18" s="359"/>
      <c r="E18" s="359"/>
      <c r="F18" s="353"/>
      <c r="G18" s="281">
        <v>2022.72</v>
      </c>
      <c r="H18" s="281">
        <f>$E$17*H17</f>
        <v>2022.73</v>
      </c>
      <c r="I18" s="282">
        <f>SUM(G18:H18)</f>
        <v>4045.45</v>
      </c>
    </row>
    <row r="19" spans="1:9" s="36" customFormat="1" ht="12.75" customHeight="1">
      <c r="A19" s="370" t="str">
        <f>'Planilha Orçam.'!A19</f>
        <v>3</v>
      </c>
      <c r="B19" s="372" t="str">
        <f>'Planilha Orçam.'!D19</f>
        <v>INSTALAÇÃO HIDROSSANITÁRIA E DRENAGEM</v>
      </c>
      <c r="C19" s="359">
        <f>'Planilha Orçam.'!G16</f>
        <v>147.52</v>
      </c>
      <c r="D19" s="359">
        <f>'Planilha Orçam.'!H16</f>
        <v>0.25</v>
      </c>
      <c r="E19" s="359">
        <f>'Planilha Orçam.'!J19</f>
        <v>6596.93</v>
      </c>
      <c r="F19" s="352">
        <f>ROUND(E19/$E$28,5)</f>
        <v>0.0876</v>
      </c>
      <c r="G19" s="280">
        <v>0.5</v>
      </c>
      <c r="H19" s="280">
        <v>0.5</v>
      </c>
      <c r="I19" s="280">
        <v>1</v>
      </c>
    </row>
    <row r="20" spans="1:9" s="36" customFormat="1" ht="15.75">
      <c r="A20" s="371"/>
      <c r="B20" s="373"/>
      <c r="C20" s="359"/>
      <c r="D20" s="359"/>
      <c r="E20" s="359"/>
      <c r="F20" s="353"/>
      <c r="G20" s="281">
        <v>3298.46</v>
      </c>
      <c r="H20" s="281">
        <f>$E$19*H19</f>
        <v>3298.47</v>
      </c>
      <c r="I20" s="282">
        <f>SUM(G20:H20)</f>
        <v>6596.93</v>
      </c>
    </row>
    <row r="21" spans="1:9" s="36" customFormat="1" ht="12.75" customHeight="1">
      <c r="A21" s="370" t="str">
        <f>'Planilha Orçam.'!A32</f>
        <v>4</v>
      </c>
      <c r="B21" s="372" t="str">
        <f>'Planilha Orçam.'!D32</f>
        <v>INSTALAÇÕES ELÉTRICAS</v>
      </c>
      <c r="C21" s="359">
        <f>'Planilha Orçam.'!G17</f>
        <v>24.4</v>
      </c>
      <c r="D21" s="359">
        <f>'Planilha Orçam.'!H17</f>
        <v>0.25</v>
      </c>
      <c r="E21" s="359">
        <f>'Planilha Orçam.'!J32</f>
        <v>8351.26</v>
      </c>
      <c r="F21" s="352">
        <f>ROUND(E21/$E$28,5)</f>
        <v>0.1109</v>
      </c>
      <c r="G21" s="280">
        <v>0.6</v>
      </c>
      <c r="H21" s="280">
        <v>0.4</v>
      </c>
      <c r="I21" s="280">
        <v>1</v>
      </c>
    </row>
    <row r="22" spans="1:9" s="36" customFormat="1" ht="15.75">
      <c r="A22" s="371"/>
      <c r="B22" s="373"/>
      <c r="C22" s="359"/>
      <c r="D22" s="359"/>
      <c r="E22" s="359"/>
      <c r="F22" s="353"/>
      <c r="G22" s="281">
        <f>$E$21*G21</f>
        <v>5010.76</v>
      </c>
      <c r="H22" s="281">
        <f>$E$21*H21</f>
        <v>3340.5</v>
      </c>
      <c r="I22" s="282">
        <f>SUM(G22:H22)</f>
        <v>8351.26</v>
      </c>
    </row>
    <row r="23" spans="1:9" s="36" customFormat="1" ht="12.75" customHeight="1">
      <c r="A23" s="370" t="str">
        <f>'Planilha Orçam.'!A37</f>
        <v>5</v>
      </c>
      <c r="B23" s="372" t="str">
        <f>'Planilha Orçam.'!D37</f>
        <v>ADMINISTRAÇÃO</v>
      </c>
      <c r="C23" s="359">
        <f>'Planilha Orçam.'!G19</f>
        <v>0</v>
      </c>
      <c r="D23" s="359">
        <f>'Planilha Orçam.'!H19</f>
        <v>0</v>
      </c>
      <c r="E23" s="359">
        <f>'Planilha Orçam.'!J37</f>
        <v>44499.54</v>
      </c>
      <c r="F23" s="352">
        <f>ROUND(E23/$E$28,5)</f>
        <v>0.5909</v>
      </c>
      <c r="G23" s="280">
        <v>0.5</v>
      </c>
      <c r="H23" s="280">
        <v>0.5</v>
      </c>
      <c r="I23" s="280">
        <v>1</v>
      </c>
    </row>
    <row r="24" spans="1:9" s="36" customFormat="1" ht="12.75" customHeight="1">
      <c r="A24" s="371"/>
      <c r="B24" s="373"/>
      <c r="C24" s="359"/>
      <c r="D24" s="359"/>
      <c r="E24" s="359"/>
      <c r="F24" s="353"/>
      <c r="G24" s="281">
        <f>$E$23*G23</f>
        <v>22249.77</v>
      </c>
      <c r="H24" s="281">
        <f>$E$23*H23</f>
        <v>22249.77</v>
      </c>
      <c r="I24" s="282">
        <f>SUM(G24:H24)</f>
        <v>44499.54</v>
      </c>
    </row>
    <row r="25" spans="1:9" s="36" customFormat="1" ht="12.75" customHeight="1">
      <c r="A25" s="374" t="str">
        <f>'Planilha Orçam.'!A40</f>
        <v>6</v>
      </c>
      <c r="B25" s="376" t="str">
        <f>'Planilha Orçam.'!D40</f>
        <v>DIVERSOS</v>
      </c>
      <c r="C25" s="359">
        <f>'Planilha Orçam.'!G20</f>
        <v>81.59</v>
      </c>
      <c r="D25" s="359">
        <f>'Planilha Orçam.'!H20</f>
        <v>0.25</v>
      </c>
      <c r="E25" s="359">
        <f>'Planilha Orçam.'!J40</f>
        <v>5927.03</v>
      </c>
      <c r="F25" s="352">
        <f>ROUND(E25/$E$28,5)</f>
        <v>0.0787</v>
      </c>
      <c r="G25" s="280">
        <v>0.3</v>
      </c>
      <c r="H25" s="280">
        <v>0.7</v>
      </c>
      <c r="I25" s="280">
        <v>1</v>
      </c>
    </row>
    <row r="26" spans="1:9" s="36" customFormat="1" ht="12.75" customHeight="1">
      <c r="A26" s="375"/>
      <c r="B26" s="377"/>
      <c r="C26" s="359"/>
      <c r="D26" s="359"/>
      <c r="E26" s="359"/>
      <c r="F26" s="353"/>
      <c r="G26" s="281">
        <f>$E$25*G25</f>
        <v>1778.11</v>
      </c>
      <c r="H26" s="281">
        <f>$E$25*H25</f>
        <v>4148.92</v>
      </c>
      <c r="I26" s="282">
        <f>SUM(G26:H26)</f>
        <v>5927.03</v>
      </c>
    </row>
    <row r="27" spans="1:9" ht="15.75">
      <c r="A27" s="356"/>
      <c r="B27" s="357"/>
      <c r="C27" s="357"/>
      <c r="D27" s="357"/>
      <c r="E27" s="357"/>
      <c r="F27" s="357"/>
      <c r="G27" s="357"/>
      <c r="H27" s="357"/>
      <c r="I27" s="358"/>
    </row>
    <row r="28" spans="1:9" ht="15.75">
      <c r="A28" s="354" t="s">
        <v>171</v>
      </c>
      <c r="B28" s="355"/>
      <c r="C28" s="186"/>
      <c r="D28" s="186"/>
      <c r="E28" s="293">
        <f>SUM(E15:E26)</f>
        <v>75304.53</v>
      </c>
      <c r="F28" s="294">
        <f>SUM(F15:F26)</f>
        <v>1</v>
      </c>
      <c r="G28" s="285">
        <f>SUM(G16,G18,G20,G22,G24,G26)</f>
        <v>40244.14</v>
      </c>
      <c r="H28" s="285">
        <f>SUM(H16,H18,H20,H22,H24,H26)</f>
        <v>35060.39</v>
      </c>
      <c r="I28" s="285">
        <f>SUM(I26,I24,I22,I20,I18,I16)</f>
        <v>75304.53</v>
      </c>
    </row>
    <row r="29" spans="1:9" ht="15.75">
      <c r="A29" s="354" t="s">
        <v>172</v>
      </c>
      <c r="B29" s="355"/>
      <c r="C29" s="186"/>
      <c r="D29" s="186"/>
      <c r="E29" s="187"/>
      <c r="F29" s="283" t="s">
        <v>58</v>
      </c>
      <c r="G29" s="284">
        <f>G28</f>
        <v>40244.14</v>
      </c>
      <c r="H29" s="284">
        <f>G29+H28</f>
        <v>75304.53</v>
      </c>
      <c r="I29" s="285" t="s">
        <v>58</v>
      </c>
    </row>
    <row r="30" spans="1:9" ht="15.75">
      <c r="A30" s="354" t="s">
        <v>173</v>
      </c>
      <c r="B30" s="355"/>
      <c r="C30" s="186"/>
      <c r="D30" s="186"/>
      <c r="E30" s="187"/>
      <c r="F30" s="286" t="s">
        <v>58</v>
      </c>
      <c r="G30" s="287">
        <f>G28/E28*100%</f>
        <v>0.5344</v>
      </c>
      <c r="H30" s="288">
        <f>H28/E28*100%</f>
        <v>0.4656</v>
      </c>
      <c r="I30" s="289" t="s">
        <v>58</v>
      </c>
    </row>
    <row r="31" spans="1:9" ht="15.75">
      <c r="A31" s="354" t="s">
        <v>174</v>
      </c>
      <c r="B31" s="355"/>
      <c r="C31" s="186"/>
      <c r="D31" s="186"/>
      <c r="E31" s="187"/>
      <c r="F31" s="286" t="s">
        <v>58</v>
      </c>
      <c r="G31" s="288">
        <f>G30</f>
        <v>0.5344</v>
      </c>
      <c r="H31" s="288">
        <f>H29/E28*100%</f>
        <v>1</v>
      </c>
      <c r="I31" s="289" t="s">
        <v>58</v>
      </c>
    </row>
    <row r="32" spans="1:9" ht="15.75">
      <c r="A32" s="163"/>
      <c r="B32" s="290"/>
      <c r="C32" s="291"/>
      <c r="D32" s="291"/>
      <c r="E32" s="231"/>
      <c r="F32" s="215"/>
      <c r="G32" s="215"/>
      <c r="H32" s="215"/>
      <c r="I32" s="163"/>
    </row>
    <row r="33" spans="1:9" ht="15.75">
      <c r="A33" s="213" t="s">
        <v>661</v>
      </c>
      <c r="B33" s="292"/>
      <c r="C33" s="291"/>
      <c r="D33" s="291"/>
      <c r="E33" s="231"/>
      <c r="F33" s="231"/>
      <c r="G33" s="215"/>
      <c r="H33" s="231"/>
      <c r="I33" s="163"/>
    </row>
    <row r="34" spans="1:9" ht="15">
      <c r="A34" s="31"/>
      <c r="B34" s="91"/>
      <c r="C34" s="92"/>
      <c r="D34" s="92"/>
      <c r="E34" s="35"/>
      <c r="F34" s="35"/>
      <c r="G34" s="34"/>
      <c r="H34" s="35"/>
      <c r="I34" s="54"/>
    </row>
    <row r="35" spans="1:9" ht="15">
      <c r="A35" s="319" t="s">
        <v>167</v>
      </c>
      <c r="B35" s="319"/>
      <c r="C35" s="319"/>
      <c r="D35" s="319"/>
      <c r="E35" s="319"/>
      <c r="F35" s="319"/>
      <c r="G35" s="319"/>
      <c r="H35" s="319"/>
      <c r="I35" s="319"/>
    </row>
    <row r="36" spans="1:9" ht="14.25">
      <c r="A36" s="328" t="s">
        <v>168</v>
      </c>
      <c r="B36" s="328"/>
      <c r="C36" s="328"/>
      <c r="D36" s="328"/>
      <c r="E36" s="328"/>
      <c r="F36" s="328"/>
      <c r="G36" s="328"/>
      <c r="H36" s="328"/>
      <c r="I36" s="328"/>
    </row>
    <row r="37" spans="1:9" ht="15">
      <c r="A37" s="319" t="s">
        <v>169</v>
      </c>
      <c r="B37" s="319"/>
      <c r="C37" s="319"/>
      <c r="D37" s="319"/>
      <c r="E37" s="319"/>
      <c r="F37" s="319"/>
      <c r="G37" s="319"/>
      <c r="H37" s="319"/>
      <c r="I37" s="319"/>
    </row>
    <row r="38" spans="1:9" ht="12.75">
      <c r="A38" s="53"/>
      <c r="B38" s="90"/>
      <c r="C38" s="100"/>
      <c r="D38" s="100"/>
      <c r="E38" s="94"/>
      <c r="F38" s="93"/>
      <c r="G38" s="94"/>
      <c r="H38" s="94"/>
      <c r="I38" s="55"/>
    </row>
    <row r="39" spans="2:6" ht="12.75">
      <c r="B39" s="90"/>
      <c r="C39" s="93"/>
      <c r="D39" s="93"/>
      <c r="E39" s="93"/>
      <c r="F39" s="93"/>
    </row>
    <row r="40" spans="2:6" ht="12.75">
      <c r="B40" s="90"/>
      <c r="C40" s="93"/>
      <c r="D40" s="93"/>
      <c r="E40" s="93"/>
      <c r="F40" s="93"/>
    </row>
    <row r="41" spans="2:6" ht="12.75">
      <c r="B41" s="90"/>
      <c r="C41" s="93"/>
      <c r="D41" s="93"/>
      <c r="E41" s="93"/>
      <c r="F41" s="93"/>
    </row>
    <row r="42" spans="2:6" ht="12.75">
      <c r="B42" s="90"/>
      <c r="C42" s="93"/>
      <c r="D42" s="93"/>
      <c r="E42" s="93"/>
      <c r="F42" s="93"/>
    </row>
    <row r="43" spans="2:6" ht="12.75">
      <c r="B43" s="90"/>
      <c r="C43" s="93"/>
      <c r="D43" s="93"/>
      <c r="E43" s="93"/>
      <c r="F43" s="93"/>
    </row>
    <row r="44" spans="2:6" ht="12.75">
      <c r="B44" s="90"/>
      <c r="C44" s="93"/>
      <c r="D44" s="93"/>
      <c r="E44" s="93"/>
      <c r="F44" s="93"/>
    </row>
    <row r="45" spans="2:6" ht="12.75">
      <c r="B45" s="90"/>
      <c r="C45" s="93"/>
      <c r="D45" s="93"/>
      <c r="E45" s="93"/>
      <c r="F45" s="93"/>
    </row>
    <row r="46" spans="2:6" ht="12.75">
      <c r="B46" s="90"/>
      <c r="C46" s="93"/>
      <c r="D46" s="93"/>
      <c r="E46" s="93"/>
      <c r="F46" s="93"/>
    </row>
    <row r="47" spans="2:6" ht="12.75">
      <c r="B47" s="90"/>
      <c r="C47" s="93"/>
      <c r="D47" s="93"/>
      <c r="E47" s="93"/>
      <c r="F47" s="93"/>
    </row>
    <row r="48" spans="2:6" ht="12.75">
      <c r="B48" s="90"/>
      <c r="C48" s="93"/>
      <c r="D48" s="93"/>
      <c r="E48" s="93"/>
      <c r="F48" s="93"/>
    </row>
    <row r="49" spans="2:6" ht="12.75">
      <c r="B49" s="90"/>
      <c r="C49" s="93"/>
      <c r="D49" s="93"/>
      <c r="E49" s="93"/>
      <c r="F49" s="93"/>
    </row>
    <row r="50" spans="2:6" ht="12.75">
      <c r="B50" s="90"/>
      <c r="C50" s="93"/>
      <c r="D50" s="93"/>
      <c r="E50" s="93"/>
      <c r="F50" s="93"/>
    </row>
    <row r="51" spans="2:6" ht="12.75">
      <c r="B51" s="90"/>
      <c r="C51" s="93"/>
      <c r="D51" s="93"/>
      <c r="E51" s="93"/>
      <c r="F51" s="93"/>
    </row>
    <row r="52" spans="2:6" ht="12.75">
      <c r="B52" s="90"/>
      <c r="C52" s="93"/>
      <c r="D52" s="93"/>
      <c r="E52" s="93"/>
      <c r="F52" s="93"/>
    </row>
    <row r="53" spans="2:6" ht="12.75">
      <c r="B53" s="90"/>
      <c r="C53" s="93"/>
      <c r="D53" s="93"/>
      <c r="E53" s="93"/>
      <c r="F53" s="93"/>
    </row>
    <row r="54" spans="2:6" ht="12.75">
      <c r="B54" s="90"/>
      <c r="C54" s="93"/>
      <c r="D54" s="93"/>
      <c r="E54" s="93"/>
      <c r="F54" s="93"/>
    </row>
  </sheetData>
  <sheetProtection/>
  <mergeCells count="58">
    <mergeCell ref="A15:A16"/>
    <mergeCell ref="B15:B16"/>
    <mergeCell ref="A17:A18"/>
    <mergeCell ref="B17:B18"/>
    <mergeCell ref="A21:A22"/>
    <mergeCell ref="B21:B22"/>
    <mergeCell ref="A25:A26"/>
    <mergeCell ref="B25:B26"/>
    <mergeCell ref="A19:A20"/>
    <mergeCell ref="B19:B20"/>
    <mergeCell ref="A1:I3"/>
    <mergeCell ref="A5:I5"/>
    <mergeCell ref="A7:I7"/>
    <mergeCell ref="A9:I9"/>
    <mergeCell ref="B10:I10"/>
    <mergeCell ref="A11:I12"/>
    <mergeCell ref="D21:D22"/>
    <mergeCell ref="E21:E22"/>
    <mergeCell ref="E15:E16"/>
    <mergeCell ref="C17:C18"/>
    <mergeCell ref="D17:D18"/>
    <mergeCell ref="E17:E18"/>
    <mergeCell ref="C15:C16"/>
    <mergeCell ref="D15:D16"/>
    <mergeCell ref="A36:I36"/>
    <mergeCell ref="A37:I37"/>
    <mergeCell ref="A27:I27"/>
    <mergeCell ref="A35:I35"/>
    <mergeCell ref="C23:C24"/>
    <mergeCell ref="D23:D24"/>
    <mergeCell ref="E23:E24"/>
    <mergeCell ref="E25:E26"/>
    <mergeCell ref="C25:C26"/>
    <mergeCell ref="D25:D26"/>
    <mergeCell ref="F23:F24"/>
    <mergeCell ref="F25:F26"/>
    <mergeCell ref="A28:B28"/>
    <mergeCell ref="A29:B29"/>
    <mergeCell ref="A30:B30"/>
    <mergeCell ref="A31:B31"/>
    <mergeCell ref="A23:A24"/>
    <mergeCell ref="B23:B24"/>
    <mergeCell ref="A6:I6"/>
    <mergeCell ref="A4:I4"/>
    <mergeCell ref="F15:F16"/>
    <mergeCell ref="F17:F18"/>
    <mergeCell ref="F19:F20"/>
    <mergeCell ref="F21:F22"/>
    <mergeCell ref="C19:C20"/>
    <mergeCell ref="D19:D20"/>
    <mergeCell ref="E19:E20"/>
    <mergeCell ref="C21:C22"/>
    <mergeCell ref="G13:H13"/>
    <mergeCell ref="A13:A14"/>
    <mergeCell ref="B13:B14"/>
    <mergeCell ref="E13:E14"/>
    <mergeCell ref="F13:F14"/>
    <mergeCell ref="A8:I8"/>
  </mergeCells>
  <printOptions/>
  <pageMargins left="0.3937007874015748" right="0.15748031496062992" top="1.1811023622047245" bottom="0.5118110236220472" header="0.15748031496062992" footer="0.15748031496062992"/>
  <pageSetup fitToHeight="0" fitToWidth="1" horizontalDpi="600" verticalDpi="600" orientation="portrait" paperSize="9" scale="78" r:id="rId2"/>
  <headerFooter>
    <oddHeader>&amp;C&amp;G
WT ENGENHARIA &amp; CONSULTORIA LTDA - ME
CNPJ: 17.243.727/0001 - 00 ; Insc. Est. 15.392.684-8; E-mail: eng.wendell@hotmail.com</oddHeader>
    <oddFooter>&amp;CWT ENGENHARIA &amp; CONSULTORIA LTDA - ME
Avenida Maranhão, Nº447 – Bela Vista - CEP:  68.180-410 - Itaituba–PA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35"/>
  <sheetViews>
    <sheetView view="pageBreakPreview" zoomScale="85" zoomScaleNormal="85" zoomScaleSheetLayoutView="85" zoomScalePageLayoutView="70" workbookViewId="0" topLeftCell="A1">
      <selection activeCell="A7" sqref="A7:G7"/>
    </sheetView>
  </sheetViews>
  <sheetFormatPr defaultColWidth="11.8515625" defaultRowHeight="12.75"/>
  <cols>
    <col min="1" max="1" width="13.57421875" style="172" customWidth="1"/>
    <col min="2" max="2" width="47.28125" style="173" customWidth="1"/>
    <col min="3" max="3" width="11.8515625" style="174" customWidth="1"/>
    <col min="4" max="4" width="6.7109375" style="161" bestFit="1" customWidth="1"/>
    <col min="5" max="5" width="17.28125" style="161" customWidth="1"/>
    <col min="6" max="6" width="20.57421875" style="184" customWidth="1"/>
    <col min="7" max="7" width="16.28125" style="180" customWidth="1"/>
    <col min="8" max="16384" width="11.8515625" style="161" customWidth="1"/>
  </cols>
  <sheetData>
    <row r="1" spans="1:7" ht="15.75">
      <c r="A1" s="157"/>
      <c r="B1" s="158"/>
      <c r="C1" s="159"/>
      <c r="D1" s="160"/>
      <c r="E1" s="160"/>
      <c r="F1" s="236"/>
      <c r="G1" s="237"/>
    </row>
    <row r="2" spans="1:7" ht="15" customHeight="1">
      <c r="A2" s="391" t="s">
        <v>640</v>
      </c>
      <c r="B2" s="392"/>
      <c r="C2" s="392"/>
      <c r="D2" s="392"/>
      <c r="E2" s="392"/>
      <c r="F2" s="392"/>
      <c r="G2" s="393"/>
    </row>
    <row r="3" spans="1:7" ht="15.75">
      <c r="A3" s="394" t="s">
        <v>246</v>
      </c>
      <c r="B3" s="395"/>
      <c r="C3" s="395"/>
      <c r="D3" s="395"/>
      <c r="E3" s="395"/>
      <c r="F3" s="395"/>
      <c r="G3" s="396"/>
    </row>
    <row r="4" spans="1:7" ht="15.75">
      <c r="A4" s="238"/>
      <c r="B4" s="233"/>
      <c r="C4" s="163"/>
      <c r="D4" s="162"/>
      <c r="E4" s="162"/>
      <c r="F4" s="178"/>
      <c r="G4" s="239"/>
    </row>
    <row r="5" spans="1:7" ht="15.75">
      <c r="A5" s="397" t="s">
        <v>51</v>
      </c>
      <c r="B5" s="398"/>
      <c r="C5" s="398"/>
      <c r="D5" s="398"/>
      <c r="E5" s="398"/>
      <c r="F5" s="398"/>
      <c r="G5" s="399"/>
    </row>
    <row r="6" spans="1:7" ht="15.75">
      <c r="A6" s="240"/>
      <c r="B6" s="234"/>
      <c r="C6" s="234"/>
      <c r="D6" s="162"/>
      <c r="E6" s="162"/>
      <c r="F6" s="235"/>
      <c r="G6" s="241"/>
    </row>
    <row r="7" spans="1:7" ht="15" customHeight="1">
      <c r="A7" s="367" t="s">
        <v>538</v>
      </c>
      <c r="B7" s="368"/>
      <c r="C7" s="368"/>
      <c r="D7" s="368"/>
      <c r="E7" s="368"/>
      <c r="F7" s="368"/>
      <c r="G7" s="369"/>
    </row>
    <row r="8" spans="1:6" ht="15.75">
      <c r="A8" s="185"/>
      <c r="B8" s="185"/>
      <c r="C8" s="185"/>
      <c r="D8" s="185"/>
      <c r="E8" s="185"/>
      <c r="F8" s="185"/>
    </row>
    <row r="9" spans="1:7" ht="15.75">
      <c r="A9" s="390" t="s">
        <v>285</v>
      </c>
      <c r="B9" s="387"/>
      <c r="C9" s="387"/>
      <c r="D9" s="387"/>
      <c r="E9" s="387"/>
      <c r="F9" s="387"/>
      <c r="G9" s="387"/>
    </row>
    <row r="10" spans="1:7" ht="31.5">
      <c r="A10" s="388" t="s">
        <v>286</v>
      </c>
      <c r="B10" s="389"/>
      <c r="C10" s="164" t="s">
        <v>287</v>
      </c>
      <c r="D10" s="164" t="s">
        <v>288</v>
      </c>
      <c r="E10" s="164" t="s">
        <v>289</v>
      </c>
      <c r="F10" s="175" t="s">
        <v>290</v>
      </c>
      <c r="G10" s="175" t="s">
        <v>291</v>
      </c>
    </row>
    <row r="11" spans="1:7" ht="63">
      <c r="A11" s="165" t="s">
        <v>292</v>
      </c>
      <c r="B11" s="166" t="s">
        <v>293</v>
      </c>
      <c r="C11" s="165" t="s">
        <v>294</v>
      </c>
      <c r="D11" s="165" t="s">
        <v>295</v>
      </c>
      <c r="E11" s="167">
        <v>1</v>
      </c>
      <c r="F11" s="181">
        <v>3.91</v>
      </c>
      <c r="G11" s="181">
        <v>3.91</v>
      </c>
    </row>
    <row r="12" spans="1:7" ht="63">
      <c r="A12" s="165" t="s">
        <v>296</v>
      </c>
      <c r="B12" s="166" t="s">
        <v>297</v>
      </c>
      <c r="C12" s="165" t="s">
        <v>294</v>
      </c>
      <c r="D12" s="165" t="s">
        <v>295</v>
      </c>
      <c r="E12" s="167">
        <v>4</v>
      </c>
      <c r="F12" s="181">
        <v>3.99</v>
      </c>
      <c r="G12" s="181">
        <v>15.96</v>
      </c>
    </row>
    <row r="13" spans="1:7" ht="47.25">
      <c r="A13" s="165" t="s">
        <v>298</v>
      </c>
      <c r="B13" s="166" t="s">
        <v>299</v>
      </c>
      <c r="C13" s="165" t="s">
        <v>294</v>
      </c>
      <c r="D13" s="165" t="s">
        <v>300</v>
      </c>
      <c r="E13" s="167">
        <v>1</v>
      </c>
      <c r="F13" s="181">
        <v>329.6</v>
      </c>
      <c r="G13" s="181">
        <v>329.6</v>
      </c>
    </row>
    <row r="14" spans="1:7" ht="31.5">
      <c r="A14" s="165" t="s">
        <v>301</v>
      </c>
      <c r="B14" s="166" t="s">
        <v>302</v>
      </c>
      <c r="C14" s="165" t="s">
        <v>294</v>
      </c>
      <c r="D14" s="165" t="s">
        <v>303</v>
      </c>
      <c r="E14" s="167">
        <v>0.11</v>
      </c>
      <c r="F14" s="181">
        <v>8.8</v>
      </c>
      <c r="G14" s="181">
        <v>0.97</v>
      </c>
    </row>
    <row r="15" spans="1:7" ht="15.75">
      <c r="A15" s="168"/>
      <c r="B15" s="168"/>
      <c r="C15" s="168"/>
      <c r="D15" s="168"/>
      <c r="E15" s="378" t="s">
        <v>304</v>
      </c>
      <c r="F15" s="379"/>
      <c r="G15" s="176">
        <v>350.44</v>
      </c>
    </row>
    <row r="16" spans="1:7" ht="31.5">
      <c r="A16" s="388" t="s">
        <v>305</v>
      </c>
      <c r="B16" s="389"/>
      <c r="C16" s="164" t="s">
        <v>287</v>
      </c>
      <c r="D16" s="164" t="s">
        <v>288</v>
      </c>
      <c r="E16" s="164" t="s">
        <v>289</v>
      </c>
      <c r="F16" s="175" t="s">
        <v>290</v>
      </c>
      <c r="G16" s="175" t="s">
        <v>291</v>
      </c>
    </row>
    <row r="17" spans="1:7" ht="31.5">
      <c r="A17" s="165" t="s">
        <v>306</v>
      </c>
      <c r="B17" s="166" t="s">
        <v>307</v>
      </c>
      <c r="C17" s="165" t="s">
        <v>294</v>
      </c>
      <c r="D17" s="165" t="s">
        <v>308</v>
      </c>
      <c r="E17" s="167">
        <v>1</v>
      </c>
      <c r="F17" s="181">
        <v>9.11</v>
      </c>
      <c r="G17" s="181">
        <v>9.11</v>
      </c>
    </row>
    <row r="18" spans="1:7" ht="31.5">
      <c r="A18" s="165" t="s">
        <v>309</v>
      </c>
      <c r="B18" s="166" t="s">
        <v>310</v>
      </c>
      <c r="C18" s="165" t="s">
        <v>294</v>
      </c>
      <c r="D18" s="165" t="s">
        <v>308</v>
      </c>
      <c r="E18" s="167">
        <v>2</v>
      </c>
      <c r="F18" s="181">
        <v>7.57</v>
      </c>
      <c r="G18" s="181">
        <v>15.14</v>
      </c>
    </row>
    <row r="19" spans="1:7" ht="63">
      <c r="A19" s="165" t="s">
        <v>311</v>
      </c>
      <c r="B19" s="166" t="s">
        <v>312</v>
      </c>
      <c r="C19" s="165" t="s">
        <v>294</v>
      </c>
      <c r="D19" s="165" t="s">
        <v>313</v>
      </c>
      <c r="E19" s="167">
        <v>0.01</v>
      </c>
      <c r="F19" s="181">
        <v>221.75</v>
      </c>
      <c r="G19" s="181">
        <v>2.22</v>
      </c>
    </row>
    <row r="20" spans="1:7" ht="15.75">
      <c r="A20" s="168"/>
      <c r="B20" s="168"/>
      <c r="C20" s="168"/>
      <c r="D20" s="168"/>
      <c r="E20" s="378" t="s">
        <v>314</v>
      </c>
      <c r="F20" s="379"/>
      <c r="G20" s="176">
        <v>26.47</v>
      </c>
    </row>
    <row r="21" spans="1:7" ht="15.75">
      <c r="A21" s="168"/>
      <c r="B21" s="168"/>
      <c r="C21" s="168"/>
      <c r="D21" s="168"/>
      <c r="E21" s="380" t="s">
        <v>315</v>
      </c>
      <c r="F21" s="381"/>
      <c r="G21" s="176">
        <v>376.91</v>
      </c>
    </row>
    <row r="22" spans="1:7" ht="15.75">
      <c r="A22" s="168"/>
      <c r="B22" s="168"/>
      <c r="C22" s="168"/>
      <c r="D22" s="168"/>
      <c r="E22" s="380" t="s">
        <v>316</v>
      </c>
      <c r="F22" s="381"/>
      <c r="G22" s="176">
        <v>16.48</v>
      </c>
    </row>
    <row r="23" spans="1:7" ht="15.75">
      <c r="A23" s="168"/>
      <c r="B23" s="168"/>
      <c r="C23" s="168"/>
      <c r="D23" s="168"/>
      <c r="E23" s="380" t="s">
        <v>317</v>
      </c>
      <c r="F23" s="381"/>
      <c r="G23" s="176">
        <v>393.39</v>
      </c>
    </row>
    <row r="24" spans="1:7" ht="15.75">
      <c r="A24" s="168"/>
      <c r="B24" s="168"/>
      <c r="C24" s="168"/>
      <c r="D24" s="168"/>
      <c r="E24" s="380" t="s">
        <v>318</v>
      </c>
      <c r="F24" s="381"/>
      <c r="G24" s="176">
        <v>96.97</v>
      </c>
    </row>
    <row r="25" spans="1:7" ht="15.75">
      <c r="A25" s="168"/>
      <c r="B25" s="168"/>
      <c r="C25" s="168"/>
      <c r="D25" s="168"/>
      <c r="E25" s="380" t="s">
        <v>319</v>
      </c>
      <c r="F25" s="381"/>
      <c r="G25" s="176">
        <v>490.36</v>
      </c>
    </row>
    <row r="26" spans="1:7" ht="15.75">
      <c r="A26" s="168"/>
      <c r="B26" s="168"/>
      <c r="C26" s="384" t="s">
        <v>278</v>
      </c>
      <c r="D26" s="385"/>
      <c r="E26" s="168"/>
      <c r="F26" s="182"/>
      <c r="G26" s="182"/>
    </row>
    <row r="27" spans="1:7" ht="15.75">
      <c r="A27" s="390" t="s">
        <v>320</v>
      </c>
      <c r="B27" s="387"/>
      <c r="C27" s="387"/>
      <c r="D27" s="387"/>
      <c r="E27" s="387"/>
      <c r="F27" s="387"/>
      <c r="G27" s="387"/>
    </row>
    <row r="28" spans="1:7" ht="31.5">
      <c r="A28" s="388" t="s">
        <v>286</v>
      </c>
      <c r="B28" s="389"/>
      <c r="C28" s="164" t="s">
        <v>287</v>
      </c>
      <c r="D28" s="164" t="s">
        <v>288</v>
      </c>
      <c r="E28" s="164" t="s">
        <v>289</v>
      </c>
      <c r="F28" s="175" t="s">
        <v>290</v>
      </c>
      <c r="G28" s="175" t="s">
        <v>291</v>
      </c>
    </row>
    <row r="29" spans="1:7" ht="63">
      <c r="A29" s="165" t="s">
        <v>321</v>
      </c>
      <c r="B29" s="166" t="s">
        <v>322</v>
      </c>
      <c r="C29" s="165" t="s">
        <v>294</v>
      </c>
      <c r="D29" s="165" t="s">
        <v>323</v>
      </c>
      <c r="E29" s="167">
        <v>1</v>
      </c>
      <c r="F29" s="181">
        <v>0.35</v>
      </c>
      <c r="G29" s="181">
        <v>0.35</v>
      </c>
    </row>
    <row r="30" spans="1:7" ht="47.25">
      <c r="A30" s="165" t="s">
        <v>324</v>
      </c>
      <c r="B30" s="166" t="s">
        <v>325</v>
      </c>
      <c r="C30" s="165" t="s">
        <v>294</v>
      </c>
      <c r="D30" s="165" t="s">
        <v>323</v>
      </c>
      <c r="E30" s="167">
        <v>1</v>
      </c>
      <c r="F30" s="181">
        <v>457.32</v>
      </c>
      <c r="G30" s="181">
        <v>457.32</v>
      </c>
    </row>
    <row r="31" spans="1:7" ht="15.75">
      <c r="A31" s="168"/>
      <c r="B31" s="168"/>
      <c r="C31" s="168"/>
      <c r="D31" s="168"/>
      <c r="E31" s="378" t="s">
        <v>304</v>
      </c>
      <c r="F31" s="379"/>
      <c r="G31" s="176">
        <v>457.67</v>
      </c>
    </row>
    <row r="32" spans="1:7" ht="31.5">
      <c r="A32" s="388" t="s">
        <v>305</v>
      </c>
      <c r="B32" s="389"/>
      <c r="C32" s="164" t="s">
        <v>287</v>
      </c>
      <c r="D32" s="164" t="s">
        <v>288</v>
      </c>
      <c r="E32" s="164" t="s">
        <v>289</v>
      </c>
      <c r="F32" s="175" t="s">
        <v>290</v>
      </c>
      <c r="G32" s="175" t="s">
        <v>291</v>
      </c>
    </row>
    <row r="33" spans="1:7" ht="31.5">
      <c r="A33" s="165" t="s">
        <v>326</v>
      </c>
      <c r="B33" s="166" t="s">
        <v>327</v>
      </c>
      <c r="C33" s="165" t="s">
        <v>294</v>
      </c>
      <c r="D33" s="165" t="s">
        <v>308</v>
      </c>
      <c r="E33" s="167">
        <v>0.3</v>
      </c>
      <c r="F33" s="181">
        <v>8.87</v>
      </c>
      <c r="G33" s="181">
        <v>2.66</v>
      </c>
    </row>
    <row r="34" spans="1:7" ht="31.5">
      <c r="A34" s="165" t="s">
        <v>309</v>
      </c>
      <c r="B34" s="166" t="s">
        <v>310</v>
      </c>
      <c r="C34" s="165" t="s">
        <v>294</v>
      </c>
      <c r="D34" s="165" t="s">
        <v>308</v>
      </c>
      <c r="E34" s="167">
        <v>0.3</v>
      </c>
      <c r="F34" s="181">
        <v>7.57</v>
      </c>
      <c r="G34" s="181">
        <v>2.27</v>
      </c>
    </row>
    <row r="35" spans="1:7" ht="15.75">
      <c r="A35" s="168"/>
      <c r="B35" s="168"/>
      <c r="C35" s="168"/>
      <c r="D35" s="168"/>
      <c r="E35" s="378" t="s">
        <v>314</v>
      </c>
      <c r="F35" s="379"/>
      <c r="G35" s="176">
        <v>4.93</v>
      </c>
    </row>
    <row r="36" spans="1:7" ht="15.75">
      <c r="A36" s="168"/>
      <c r="B36" s="168"/>
      <c r="C36" s="168"/>
      <c r="D36" s="168"/>
      <c r="E36" s="380" t="s">
        <v>315</v>
      </c>
      <c r="F36" s="381"/>
      <c r="G36" s="176">
        <v>462.6</v>
      </c>
    </row>
    <row r="37" spans="1:7" ht="15.75">
      <c r="A37" s="168"/>
      <c r="B37" s="168"/>
      <c r="C37" s="168"/>
      <c r="D37" s="168"/>
      <c r="E37" s="380" t="s">
        <v>316</v>
      </c>
      <c r="F37" s="381"/>
      <c r="G37" s="176">
        <v>3.45</v>
      </c>
    </row>
    <row r="38" spans="1:7" ht="15.75">
      <c r="A38" s="168"/>
      <c r="B38" s="168"/>
      <c r="C38" s="168"/>
      <c r="D38" s="168"/>
      <c r="E38" s="380" t="s">
        <v>317</v>
      </c>
      <c r="F38" s="381"/>
      <c r="G38" s="176">
        <v>466.05</v>
      </c>
    </row>
    <row r="39" spans="1:7" ht="15.75">
      <c r="A39" s="168"/>
      <c r="B39" s="168"/>
      <c r="C39" s="168"/>
      <c r="D39" s="168"/>
      <c r="E39" s="380" t="s">
        <v>318</v>
      </c>
      <c r="F39" s="381"/>
      <c r="G39" s="176">
        <v>114.88</v>
      </c>
    </row>
    <row r="40" spans="1:7" ht="15.75">
      <c r="A40" s="168"/>
      <c r="B40" s="168"/>
      <c r="C40" s="168"/>
      <c r="D40" s="168"/>
      <c r="E40" s="380" t="s">
        <v>319</v>
      </c>
      <c r="F40" s="381"/>
      <c r="G40" s="176">
        <v>580.93</v>
      </c>
    </row>
    <row r="41" spans="1:7" ht="15.75">
      <c r="A41" s="168"/>
      <c r="B41" s="168"/>
      <c r="C41" s="384" t="s">
        <v>278</v>
      </c>
      <c r="D41" s="385"/>
      <c r="E41" s="168"/>
      <c r="F41" s="182"/>
      <c r="G41" s="182"/>
    </row>
    <row r="42" spans="1:7" ht="15.75">
      <c r="A42" s="390" t="s">
        <v>328</v>
      </c>
      <c r="B42" s="387"/>
      <c r="C42" s="387"/>
      <c r="D42" s="387"/>
      <c r="E42" s="387"/>
      <c r="F42" s="387"/>
      <c r="G42" s="387"/>
    </row>
    <row r="43" spans="1:7" ht="31.5">
      <c r="A43" s="388" t="s">
        <v>286</v>
      </c>
      <c r="B43" s="389"/>
      <c r="C43" s="164" t="s">
        <v>287</v>
      </c>
      <c r="D43" s="164" t="s">
        <v>288</v>
      </c>
      <c r="E43" s="164" t="s">
        <v>289</v>
      </c>
      <c r="F43" s="175" t="s">
        <v>290</v>
      </c>
      <c r="G43" s="175" t="s">
        <v>291</v>
      </c>
    </row>
    <row r="44" spans="1:7" ht="47.25">
      <c r="A44" s="165" t="s">
        <v>329</v>
      </c>
      <c r="B44" s="166" t="s">
        <v>330</v>
      </c>
      <c r="C44" s="165" t="s">
        <v>294</v>
      </c>
      <c r="D44" s="165" t="s">
        <v>323</v>
      </c>
      <c r="E44" s="167">
        <v>1</v>
      </c>
      <c r="F44" s="181">
        <v>133.38</v>
      </c>
      <c r="G44" s="181">
        <v>133.38</v>
      </c>
    </row>
    <row r="45" spans="1:7" ht="15.75">
      <c r="A45" s="168"/>
      <c r="B45" s="168"/>
      <c r="C45" s="168"/>
      <c r="D45" s="168"/>
      <c r="E45" s="378" t="s">
        <v>304</v>
      </c>
      <c r="F45" s="379"/>
      <c r="G45" s="176">
        <v>133.38</v>
      </c>
    </row>
    <row r="46" spans="1:7" ht="31.5">
      <c r="A46" s="388" t="s">
        <v>305</v>
      </c>
      <c r="B46" s="389"/>
      <c r="C46" s="164" t="s">
        <v>287</v>
      </c>
      <c r="D46" s="164" t="s">
        <v>288</v>
      </c>
      <c r="E46" s="164" t="s">
        <v>289</v>
      </c>
      <c r="F46" s="175" t="s">
        <v>290</v>
      </c>
      <c r="G46" s="175" t="s">
        <v>291</v>
      </c>
    </row>
    <row r="47" spans="1:7" ht="31.5">
      <c r="A47" s="165" t="s">
        <v>331</v>
      </c>
      <c r="B47" s="166" t="s">
        <v>332</v>
      </c>
      <c r="C47" s="165" t="s">
        <v>294</v>
      </c>
      <c r="D47" s="165" t="s">
        <v>308</v>
      </c>
      <c r="E47" s="167">
        <v>0.5</v>
      </c>
      <c r="F47" s="181">
        <v>9.19</v>
      </c>
      <c r="G47" s="181">
        <v>4.6</v>
      </c>
    </row>
    <row r="48" spans="1:7" ht="31.5">
      <c r="A48" s="165" t="s">
        <v>309</v>
      </c>
      <c r="B48" s="166" t="s">
        <v>310</v>
      </c>
      <c r="C48" s="165" t="s">
        <v>294</v>
      </c>
      <c r="D48" s="165" t="s">
        <v>308</v>
      </c>
      <c r="E48" s="167">
        <v>0.5</v>
      </c>
      <c r="F48" s="181">
        <v>7.57</v>
      </c>
      <c r="G48" s="181">
        <v>3.79</v>
      </c>
    </row>
    <row r="49" spans="1:7" ht="15.75">
      <c r="A49" s="168"/>
      <c r="B49" s="168"/>
      <c r="C49" s="168"/>
      <c r="D49" s="168"/>
      <c r="E49" s="378" t="s">
        <v>314</v>
      </c>
      <c r="F49" s="379"/>
      <c r="G49" s="176">
        <v>8.39</v>
      </c>
    </row>
    <row r="50" spans="1:7" ht="15.75">
      <c r="A50" s="168"/>
      <c r="B50" s="168"/>
      <c r="C50" s="168"/>
      <c r="D50" s="168"/>
      <c r="E50" s="380" t="s">
        <v>315</v>
      </c>
      <c r="F50" s="381"/>
      <c r="G50" s="176">
        <v>141.77</v>
      </c>
    </row>
    <row r="51" spans="1:7" ht="15.75">
      <c r="A51" s="168"/>
      <c r="B51" s="168"/>
      <c r="C51" s="168"/>
      <c r="D51" s="168"/>
      <c r="E51" s="380" t="s">
        <v>316</v>
      </c>
      <c r="F51" s="381"/>
      <c r="G51" s="176">
        <v>5.75</v>
      </c>
    </row>
    <row r="52" spans="1:7" ht="15.75">
      <c r="A52" s="168"/>
      <c r="B52" s="168"/>
      <c r="C52" s="168"/>
      <c r="D52" s="168"/>
      <c r="E52" s="380" t="s">
        <v>317</v>
      </c>
      <c r="F52" s="381"/>
      <c r="G52" s="176">
        <v>147.52</v>
      </c>
    </row>
    <row r="53" spans="1:7" ht="15.75">
      <c r="A53" s="168"/>
      <c r="B53" s="168"/>
      <c r="C53" s="168"/>
      <c r="D53" s="168"/>
      <c r="E53" s="380" t="s">
        <v>318</v>
      </c>
      <c r="F53" s="381"/>
      <c r="G53" s="176">
        <v>36.36</v>
      </c>
    </row>
    <row r="54" spans="1:7" ht="15.75">
      <c r="A54" s="168"/>
      <c r="B54" s="168"/>
      <c r="C54" s="168"/>
      <c r="D54" s="168"/>
      <c r="E54" s="380" t="s">
        <v>319</v>
      </c>
      <c r="F54" s="381"/>
      <c r="G54" s="176">
        <v>183.88</v>
      </c>
    </row>
    <row r="55" spans="1:7" ht="15.75">
      <c r="A55" s="168"/>
      <c r="B55" s="168"/>
      <c r="C55" s="384" t="s">
        <v>278</v>
      </c>
      <c r="D55" s="385"/>
      <c r="E55" s="168"/>
      <c r="F55" s="182"/>
      <c r="G55" s="182"/>
    </row>
    <row r="56" spans="1:7" ht="15.75">
      <c r="A56" s="386" t="s">
        <v>279</v>
      </c>
      <c r="B56" s="387"/>
      <c r="C56" s="387"/>
      <c r="D56" s="387"/>
      <c r="E56" s="387"/>
      <c r="F56" s="387"/>
      <c r="G56" s="387"/>
    </row>
    <row r="57" spans="1:7" ht="31.5">
      <c r="A57" s="388" t="s">
        <v>286</v>
      </c>
      <c r="B57" s="389"/>
      <c r="C57" s="164" t="s">
        <v>287</v>
      </c>
      <c r="D57" s="164" t="s">
        <v>288</v>
      </c>
      <c r="E57" s="164" t="s">
        <v>289</v>
      </c>
      <c r="F57" s="175" t="s">
        <v>290</v>
      </c>
      <c r="G57" s="175" t="s">
        <v>291</v>
      </c>
    </row>
    <row r="58" spans="1:7" ht="94.5">
      <c r="A58" s="165" t="s">
        <v>333</v>
      </c>
      <c r="B58" s="166" t="s">
        <v>334</v>
      </c>
      <c r="C58" s="165" t="s">
        <v>294</v>
      </c>
      <c r="D58" s="165" t="s">
        <v>323</v>
      </c>
      <c r="E58" s="167">
        <v>1</v>
      </c>
      <c r="F58" s="181">
        <v>21.92</v>
      </c>
      <c r="G58" s="181">
        <v>21.92</v>
      </c>
    </row>
    <row r="59" spans="1:7" ht="15.75">
      <c r="A59" s="168"/>
      <c r="B59" s="168"/>
      <c r="C59" s="168"/>
      <c r="D59" s="168"/>
      <c r="E59" s="378" t="s">
        <v>304</v>
      </c>
      <c r="F59" s="379"/>
      <c r="G59" s="176">
        <v>21.92</v>
      </c>
    </row>
    <row r="60" spans="1:7" ht="31.5">
      <c r="A60" s="388" t="s">
        <v>305</v>
      </c>
      <c r="B60" s="389"/>
      <c r="C60" s="164" t="s">
        <v>287</v>
      </c>
      <c r="D60" s="164" t="s">
        <v>288</v>
      </c>
      <c r="E60" s="164" t="s">
        <v>289</v>
      </c>
      <c r="F60" s="175" t="s">
        <v>290</v>
      </c>
      <c r="G60" s="175" t="s">
        <v>291</v>
      </c>
    </row>
    <row r="61" spans="1:7" ht="31.5">
      <c r="A61" s="165" t="s">
        <v>309</v>
      </c>
      <c r="B61" s="166" t="s">
        <v>310</v>
      </c>
      <c r="C61" s="165" t="s">
        <v>294</v>
      </c>
      <c r="D61" s="165" t="s">
        <v>308</v>
      </c>
      <c r="E61" s="167">
        <v>0.2</v>
      </c>
      <c r="F61" s="181">
        <v>7.57</v>
      </c>
      <c r="G61" s="181">
        <v>1.51</v>
      </c>
    </row>
    <row r="62" spans="1:7" ht="15.75">
      <c r="A62" s="168"/>
      <c r="B62" s="168"/>
      <c r="C62" s="168"/>
      <c r="D62" s="168"/>
      <c r="E62" s="378" t="s">
        <v>314</v>
      </c>
      <c r="F62" s="379"/>
      <c r="G62" s="176">
        <v>1.51</v>
      </c>
    </row>
    <row r="63" spans="1:7" ht="15.75">
      <c r="A63" s="168"/>
      <c r="B63" s="168"/>
      <c r="C63" s="168"/>
      <c r="D63" s="168"/>
      <c r="E63" s="380" t="s">
        <v>315</v>
      </c>
      <c r="F63" s="381"/>
      <c r="G63" s="176">
        <v>23.43</v>
      </c>
    </row>
    <row r="64" spans="1:7" ht="15.75">
      <c r="A64" s="168"/>
      <c r="B64" s="168"/>
      <c r="C64" s="168"/>
      <c r="D64" s="168"/>
      <c r="E64" s="380" t="s">
        <v>316</v>
      </c>
      <c r="F64" s="381"/>
      <c r="G64" s="176">
        <v>0.97</v>
      </c>
    </row>
    <row r="65" spans="1:7" ht="15.75">
      <c r="A65" s="168"/>
      <c r="B65" s="168"/>
      <c r="C65" s="168"/>
      <c r="D65" s="168"/>
      <c r="E65" s="380" t="s">
        <v>317</v>
      </c>
      <c r="F65" s="381"/>
      <c r="G65" s="176">
        <v>24.4</v>
      </c>
    </row>
    <row r="66" spans="1:7" ht="15.75">
      <c r="A66" s="168"/>
      <c r="B66" s="168"/>
      <c r="C66" s="168"/>
      <c r="D66" s="168"/>
      <c r="E66" s="380" t="s">
        <v>318</v>
      </c>
      <c r="F66" s="381"/>
      <c r="G66" s="176">
        <v>6.01</v>
      </c>
    </row>
    <row r="67" spans="1:7" ht="15.75">
      <c r="A67" s="168"/>
      <c r="B67" s="168"/>
      <c r="C67" s="168"/>
      <c r="D67" s="168"/>
      <c r="E67" s="380" t="s">
        <v>319</v>
      </c>
      <c r="F67" s="381"/>
      <c r="G67" s="176">
        <v>30.41</v>
      </c>
    </row>
    <row r="68" spans="1:7" ht="15.75">
      <c r="A68" s="168"/>
      <c r="B68" s="168"/>
      <c r="C68" s="384" t="s">
        <v>278</v>
      </c>
      <c r="D68" s="385"/>
      <c r="E68" s="168"/>
      <c r="F68" s="182"/>
      <c r="G68" s="182"/>
    </row>
    <row r="69" spans="1:7" ht="15.75">
      <c r="A69" s="390" t="s">
        <v>335</v>
      </c>
      <c r="B69" s="387"/>
      <c r="C69" s="387"/>
      <c r="D69" s="387"/>
      <c r="E69" s="387"/>
      <c r="F69" s="387"/>
      <c r="G69" s="387"/>
    </row>
    <row r="70" spans="1:7" ht="31.5">
      <c r="A70" s="388" t="s">
        <v>286</v>
      </c>
      <c r="B70" s="389"/>
      <c r="C70" s="164" t="s">
        <v>287</v>
      </c>
      <c r="D70" s="164" t="s">
        <v>288</v>
      </c>
      <c r="E70" s="164" t="s">
        <v>289</v>
      </c>
      <c r="F70" s="175" t="s">
        <v>290</v>
      </c>
      <c r="G70" s="175" t="s">
        <v>291</v>
      </c>
    </row>
    <row r="71" spans="1:7" ht="47.25">
      <c r="A71" s="165" t="s">
        <v>336</v>
      </c>
      <c r="B71" s="166" t="s">
        <v>337</v>
      </c>
      <c r="C71" s="165" t="s">
        <v>294</v>
      </c>
      <c r="D71" s="165" t="s">
        <v>323</v>
      </c>
      <c r="E71" s="167">
        <v>1</v>
      </c>
      <c r="F71" s="181">
        <v>26.49</v>
      </c>
      <c r="G71" s="181">
        <v>26.49</v>
      </c>
    </row>
    <row r="72" spans="1:7" ht="15.75">
      <c r="A72" s="168"/>
      <c r="B72" s="168"/>
      <c r="C72" s="168"/>
      <c r="D72" s="168"/>
      <c r="E72" s="378" t="s">
        <v>304</v>
      </c>
      <c r="F72" s="379"/>
      <c r="G72" s="176">
        <v>26.49</v>
      </c>
    </row>
    <row r="73" spans="1:7" ht="31.5">
      <c r="A73" s="388" t="s">
        <v>305</v>
      </c>
      <c r="B73" s="389"/>
      <c r="C73" s="164" t="s">
        <v>287</v>
      </c>
      <c r="D73" s="164" t="s">
        <v>288</v>
      </c>
      <c r="E73" s="164" t="s">
        <v>289</v>
      </c>
      <c r="F73" s="175" t="s">
        <v>290</v>
      </c>
      <c r="G73" s="175" t="s">
        <v>291</v>
      </c>
    </row>
    <row r="74" spans="1:7" ht="31.5">
      <c r="A74" s="165" t="s">
        <v>338</v>
      </c>
      <c r="B74" s="166" t="s">
        <v>339</v>
      </c>
      <c r="C74" s="165" t="s">
        <v>294</v>
      </c>
      <c r="D74" s="165" t="s">
        <v>308</v>
      </c>
      <c r="E74" s="167">
        <v>0.0748</v>
      </c>
      <c r="F74" s="181">
        <v>7.6</v>
      </c>
      <c r="G74" s="181">
        <v>0.57</v>
      </c>
    </row>
    <row r="75" spans="1:7" ht="31.5">
      <c r="A75" s="165" t="s">
        <v>340</v>
      </c>
      <c r="B75" s="166" t="s">
        <v>341</v>
      </c>
      <c r="C75" s="165" t="s">
        <v>294</v>
      </c>
      <c r="D75" s="165" t="s">
        <v>308</v>
      </c>
      <c r="E75" s="167">
        <v>0.1795</v>
      </c>
      <c r="F75" s="181">
        <v>9.29</v>
      </c>
      <c r="G75" s="181">
        <v>1.67</v>
      </c>
    </row>
    <row r="76" spans="1:7" ht="15.75">
      <c r="A76" s="168"/>
      <c r="B76" s="168"/>
      <c r="C76" s="168"/>
      <c r="D76" s="168"/>
      <c r="E76" s="378" t="s">
        <v>314</v>
      </c>
      <c r="F76" s="379"/>
      <c r="G76" s="176">
        <v>2.24</v>
      </c>
    </row>
    <row r="77" spans="1:7" ht="15.75">
      <c r="A77" s="168"/>
      <c r="B77" s="168"/>
      <c r="C77" s="168"/>
      <c r="D77" s="168"/>
      <c r="E77" s="380" t="s">
        <v>315</v>
      </c>
      <c r="F77" s="381"/>
      <c r="G77" s="176">
        <v>28.73</v>
      </c>
    </row>
    <row r="78" spans="1:7" ht="15.75">
      <c r="A78" s="168"/>
      <c r="B78" s="168"/>
      <c r="C78" s="168"/>
      <c r="D78" s="168"/>
      <c r="E78" s="380" t="s">
        <v>316</v>
      </c>
      <c r="F78" s="381"/>
      <c r="G78" s="176">
        <v>1.56</v>
      </c>
    </row>
    <row r="79" spans="1:7" ht="15.75">
      <c r="A79" s="168"/>
      <c r="B79" s="168"/>
      <c r="C79" s="168"/>
      <c r="D79" s="168"/>
      <c r="E79" s="380" t="s">
        <v>317</v>
      </c>
      <c r="F79" s="381"/>
      <c r="G79" s="176">
        <v>30.29</v>
      </c>
    </row>
    <row r="80" spans="1:7" ht="15.75">
      <c r="A80" s="168"/>
      <c r="B80" s="168"/>
      <c r="C80" s="168"/>
      <c r="D80" s="168"/>
      <c r="E80" s="380" t="s">
        <v>318</v>
      </c>
      <c r="F80" s="381"/>
      <c r="G80" s="176">
        <v>7.47</v>
      </c>
    </row>
    <row r="81" spans="1:7" ht="15.75">
      <c r="A81" s="168"/>
      <c r="B81" s="168"/>
      <c r="C81" s="168"/>
      <c r="D81" s="168"/>
      <c r="E81" s="380" t="s">
        <v>319</v>
      </c>
      <c r="F81" s="381"/>
      <c r="G81" s="176">
        <v>37.76</v>
      </c>
    </row>
    <row r="82" spans="1:7" ht="15.75">
      <c r="A82" s="168"/>
      <c r="B82" s="168"/>
      <c r="C82" s="384" t="s">
        <v>278</v>
      </c>
      <c r="D82" s="385"/>
      <c r="E82" s="168"/>
      <c r="F82" s="182"/>
      <c r="G82" s="182"/>
    </row>
    <row r="83" spans="1:7" ht="15.75">
      <c r="A83" s="390" t="s">
        <v>342</v>
      </c>
      <c r="B83" s="387"/>
      <c r="C83" s="387"/>
      <c r="D83" s="387"/>
      <c r="E83" s="387"/>
      <c r="F83" s="387"/>
      <c r="G83" s="387"/>
    </row>
    <row r="84" spans="1:7" ht="31.5">
      <c r="A84" s="388" t="s">
        <v>305</v>
      </c>
      <c r="B84" s="389"/>
      <c r="C84" s="164" t="s">
        <v>287</v>
      </c>
      <c r="D84" s="164" t="s">
        <v>288</v>
      </c>
      <c r="E84" s="164" t="s">
        <v>289</v>
      </c>
      <c r="F84" s="175" t="s">
        <v>290</v>
      </c>
      <c r="G84" s="175" t="s">
        <v>291</v>
      </c>
    </row>
    <row r="85" spans="1:7" ht="63">
      <c r="A85" s="165" t="s">
        <v>343</v>
      </c>
      <c r="B85" s="166" t="s">
        <v>344</v>
      </c>
      <c r="C85" s="165" t="s">
        <v>294</v>
      </c>
      <c r="D85" s="165" t="s">
        <v>295</v>
      </c>
      <c r="E85" s="167">
        <v>2.14</v>
      </c>
      <c r="F85" s="181">
        <v>8.28</v>
      </c>
      <c r="G85" s="181">
        <v>17.72</v>
      </c>
    </row>
    <row r="86" spans="1:7" ht="63">
      <c r="A86" s="165" t="s">
        <v>345</v>
      </c>
      <c r="B86" s="166" t="s">
        <v>346</v>
      </c>
      <c r="C86" s="165" t="s">
        <v>294</v>
      </c>
      <c r="D86" s="165" t="s">
        <v>323</v>
      </c>
      <c r="E86" s="167">
        <v>1.18</v>
      </c>
      <c r="F86" s="181">
        <v>3.39</v>
      </c>
      <c r="G86" s="181">
        <v>4</v>
      </c>
    </row>
    <row r="87" spans="1:7" ht="78.75">
      <c r="A87" s="165" t="s">
        <v>347</v>
      </c>
      <c r="B87" s="166" t="s">
        <v>348</v>
      </c>
      <c r="C87" s="165" t="s">
        <v>294</v>
      </c>
      <c r="D87" s="165" t="s">
        <v>323</v>
      </c>
      <c r="E87" s="167">
        <v>1</v>
      </c>
      <c r="F87" s="181">
        <v>7.01</v>
      </c>
      <c r="G87" s="181">
        <v>7.01</v>
      </c>
    </row>
    <row r="88" spans="1:7" ht="63">
      <c r="A88" s="165" t="s">
        <v>349</v>
      </c>
      <c r="B88" s="166" t="s">
        <v>350</v>
      </c>
      <c r="C88" s="165" t="s">
        <v>294</v>
      </c>
      <c r="D88" s="165" t="s">
        <v>323</v>
      </c>
      <c r="E88" s="167">
        <v>0.89</v>
      </c>
      <c r="F88" s="181">
        <v>4.77</v>
      </c>
      <c r="G88" s="181">
        <v>4.25</v>
      </c>
    </row>
    <row r="89" spans="1:7" ht="47.25">
      <c r="A89" s="165" t="s">
        <v>351</v>
      </c>
      <c r="B89" s="166" t="s">
        <v>352</v>
      </c>
      <c r="C89" s="165" t="s">
        <v>294</v>
      </c>
      <c r="D89" s="165" t="s">
        <v>295</v>
      </c>
      <c r="E89" s="167">
        <v>2.14</v>
      </c>
      <c r="F89" s="181">
        <v>4.49</v>
      </c>
      <c r="G89" s="181">
        <v>9.61</v>
      </c>
    </row>
    <row r="90" spans="1:7" ht="63">
      <c r="A90" s="165" t="s">
        <v>353</v>
      </c>
      <c r="B90" s="166" t="s">
        <v>354</v>
      </c>
      <c r="C90" s="165" t="s">
        <v>294</v>
      </c>
      <c r="D90" s="165" t="s">
        <v>295</v>
      </c>
      <c r="E90" s="167">
        <v>2.14</v>
      </c>
      <c r="F90" s="181">
        <v>5.03</v>
      </c>
      <c r="G90" s="181">
        <v>10.76</v>
      </c>
    </row>
    <row r="91" spans="1:7" ht="15.75">
      <c r="A91" s="168"/>
      <c r="B91" s="168"/>
      <c r="C91" s="168"/>
      <c r="D91" s="168"/>
      <c r="E91" s="378" t="s">
        <v>314</v>
      </c>
      <c r="F91" s="379"/>
      <c r="G91" s="176">
        <v>53.35</v>
      </c>
    </row>
    <row r="92" spans="1:7" ht="15.75">
      <c r="A92" s="168"/>
      <c r="B92" s="168"/>
      <c r="C92" s="168"/>
      <c r="D92" s="168"/>
      <c r="E92" s="380" t="s">
        <v>315</v>
      </c>
      <c r="F92" s="381"/>
      <c r="G92" s="176">
        <v>53.35</v>
      </c>
    </row>
    <row r="93" spans="1:7" ht="15.75">
      <c r="A93" s="168"/>
      <c r="B93" s="168"/>
      <c r="C93" s="168"/>
      <c r="D93" s="168"/>
      <c r="E93" s="380" t="s">
        <v>316</v>
      </c>
      <c r="F93" s="381"/>
      <c r="G93" s="176">
        <v>28.24</v>
      </c>
    </row>
    <row r="94" spans="1:7" ht="15.75">
      <c r="A94" s="168"/>
      <c r="B94" s="168"/>
      <c r="C94" s="168"/>
      <c r="D94" s="168"/>
      <c r="E94" s="380" t="s">
        <v>317</v>
      </c>
      <c r="F94" s="381"/>
      <c r="G94" s="176">
        <v>81.59</v>
      </c>
    </row>
    <row r="95" spans="1:7" ht="15.75">
      <c r="A95" s="168"/>
      <c r="B95" s="168"/>
      <c r="C95" s="168"/>
      <c r="D95" s="168"/>
      <c r="E95" s="380" t="s">
        <v>318</v>
      </c>
      <c r="F95" s="381"/>
      <c r="G95" s="176">
        <v>20.11</v>
      </c>
    </row>
    <row r="96" spans="1:7" ht="15.75">
      <c r="A96" s="168"/>
      <c r="B96" s="168"/>
      <c r="C96" s="168"/>
      <c r="D96" s="168"/>
      <c r="E96" s="380" t="s">
        <v>319</v>
      </c>
      <c r="F96" s="381"/>
      <c r="G96" s="176">
        <v>101.7</v>
      </c>
    </row>
    <row r="97" spans="1:7" ht="15.75">
      <c r="A97" s="168"/>
      <c r="B97" s="168"/>
      <c r="C97" s="384" t="s">
        <v>278</v>
      </c>
      <c r="D97" s="385"/>
      <c r="E97" s="168"/>
      <c r="F97" s="182"/>
      <c r="G97" s="182"/>
    </row>
    <row r="98" spans="1:7" ht="15.75">
      <c r="A98" s="386" t="s">
        <v>280</v>
      </c>
      <c r="B98" s="387"/>
      <c r="C98" s="387"/>
      <c r="D98" s="387"/>
      <c r="E98" s="387"/>
      <c r="F98" s="387"/>
      <c r="G98" s="387"/>
    </row>
    <row r="99" spans="1:7" ht="31.5">
      <c r="A99" s="388" t="s">
        <v>286</v>
      </c>
      <c r="B99" s="389"/>
      <c r="C99" s="164" t="s">
        <v>287</v>
      </c>
      <c r="D99" s="164" t="s">
        <v>288</v>
      </c>
      <c r="E99" s="164" t="s">
        <v>289</v>
      </c>
      <c r="F99" s="175" t="s">
        <v>290</v>
      </c>
      <c r="G99" s="175" t="s">
        <v>291</v>
      </c>
    </row>
    <row r="100" spans="1:7" ht="63">
      <c r="A100" s="165" t="s">
        <v>355</v>
      </c>
      <c r="B100" s="166" t="s">
        <v>356</v>
      </c>
      <c r="C100" s="165" t="s">
        <v>294</v>
      </c>
      <c r="D100" s="165" t="s">
        <v>323</v>
      </c>
      <c r="E100" s="167">
        <v>5</v>
      </c>
      <c r="F100" s="181">
        <v>0.1</v>
      </c>
      <c r="G100" s="181">
        <v>0.5</v>
      </c>
    </row>
    <row r="101" spans="1:7" ht="47.25">
      <c r="A101" s="165" t="s">
        <v>357</v>
      </c>
      <c r="B101" s="166" t="s">
        <v>358</v>
      </c>
      <c r="C101" s="165" t="s">
        <v>294</v>
      </c>
      <c r="D101" s="165" t="s">
        <v>323</v>
      </c>
      <c r="E101" s="167">
        <v>1.25</v>
      </c>
      <c r="F101" s="181">
        <v>126.9</v>
      </c>
      <c r="G101" s="181">
        <v>158.63</v>
      </c>
    </row>
    <row r="102" spans="1:7" ht="15.75">
      <c r="A102" s="168"/>
      <c r="B102" s="168"/>
      <c r="C102" s="168"/>
      <c r="D102" s="168"/>
      <c r="E102" s="378" t="s">
        <v>304</v>
      </c>
      <c r="F102" s="379"/>
      <c r="G102" s="176">
        <v>159.13</v>
      </c>
    </row>
    <row r="103" spans="1:7" ht="31.5">
      <c r="A103" s="388" t="s">
        <v>305</v>
      </c>
      <c r="B103" s="389"/>
      <c r="C103" s="164" t="s">
        <v>287</v>
      </c>
      <c r="D103" s="164" t="s">
        <v>288</v>
      </c>
      <c r="E103" s="164" t="s">
        <v>289</v>
      </c>
      <c r="F103" s="175" t="s">
        <v>290</v>
      </c>
      <c r="G103" s="175" t="s">
        <v>291</v>
      </c>
    </row>
    <row r="104" spans="1:7" ht="31.5">
      <c r="A104" s="165" t="s">
        <v>331</v>
      </c>
      <c r="B104" s="166" t="s">
        <v>332</v>
      </c>
      <c r="C104" s="165" t="s">
        <v>294</v>
      </c>
      <c r="D104" s="165" t="s">
        <v>308</v>
      </c>
      <c r="E104" s="167">
        <v>0.2</v>
      </c>
      <c r="F104" s="181">
        <v>9.19</v>
      </c>
      <c r="G104" s="181">
        <v>1.84</v>
      </c>
    </row>
    <row r="105" spans="1:7" ht="31.5">
      <c r="A105" s="165" t="s">
        <v>309</v>
      </c>
      <c r="B105" s="166" t="s">
        <v>310</v>
      </c>
      <c r="C105" s="165" t="s">
        <v>294</v>
      </c>
      <c r="D105" s="165" t="s">
        <v>308</v>
      </c>
      <c r="E105" s="167">
        <v>0.2</v>
      </c>
      <c r="F105" s="181">
        <v>7.57</v>
      </c>
      <c r="G105" s="181">
        <v>1.51</v>
      </c>
    </row>
    <row r="106" spans="1:7" ht="15.75">
      <c r="A106" s="168"/>
      <c r="B106" s="168"/>
      <c r="C106" s="168"/>
      <c r="D106" s="168"/>
      <c r="E106" s="378" t="s">
        <v>314</v>
      </c>
      <c r="F106" s="379"/>
      <c r="G106" s="176">
        <v>3.35</v>
      </c>
    </row>
    <row r="107" spans="1:7" ht="15.75">
      <c r="A107" s="168"/>
      <c r="B107" s="168"/>
      <c r="C107" s="168"/>
      <c r="D107" s="168"/>
      <c r="E107" s="380" t="s">
        <v>315</v>
      </c>
      <c r="F107" s="381"/>
      <c r="G107" s="176">
        <v>162.48</v>
      </c>
    </row>
    <row r="108" spans="1:7" ht="15.75">
      <c r="A108" s="168"/>
      <c r="B108" s="168"/>
      <c r="C108" s="168"/>
      <c r="D108" s="168"/>
      <c r="E108" s="380" t="s">
        <v>316</v>
      </c>
      <c r="F108" s="381"/>
      <c r="G108" s="176">
        <v>2.31</v>
      </c>
    </row>
    <row r="109" spans="1:7" ht="15.75">
      <c r="A109" s="168"/>
      <c r="B109" s="168"/>
      <c r="C109" s="168"/>
      <c r="D109" s="168"/>
      <c r="E109" s="380" t="s">
        <v>317</v>
      </c>
      <c r="F109" s="381"/>
      <c r="G109" s="176">
        <v>164.79</v>
      </c>
    </row>
    <row r="110" spans="1:7" ht="15.75">
      <c r="A110" s="168"/>
      <c r="B110" s="168"/>
      <c r="C110" s="168"/>
      <c r="D110" s="168"/>
      <c r="E110" s="380" t="s">
        <v>318</v>
      </c>
      <c r="F110" s="381"/>
      <c r="G110" s="176">
        <v>40.62</v>
      </c>
    </row>
    <row r="111" spans="1:7" ht="15.75">
      <c r="A111" s="168"/>
      <c r="B111" s="168"/>
      <c r="C111" s="168"/>
      <c r="D111" s="168"/>
      <c r="E111" s="380" t="s">
        <v>319</v>
      </c>
      <c r="F111" s="381"/>
      <c r="G111" s="176">
        <v>205.41</v>
      </c>
    </row>
    <row r="112" spans="1:7" ht="15.75">
      <c r="A112" s="168"/>
      <c r="B112" s="168"/>
      <c r="C112" s="384" t="s">
        <v>278</v>
      </c>
      <c r="D112" s="385"/>
      <c r="E112" s="168"/>
      <c r="F112" s="182"/>
      <c r="G112" s="182"/>
    </row>
    <row r="113" spans="1:7" ht="15.75">
      <c r="A113" s="386" t="s">
        <v>281</v>
      </c>
      <c r="B113" s="387"/>
      <c r="C113" s="387"/>
      <c r="D113" s="387"/>
      <c r="E113" s="387"/>
      <c r="F113" s="387"/>
      <c r="G113" s="387"/>
    </row>
    <row r="114" spans="1:7" ht="31.5">
      <c r="A114" s="388" t="s">
        <v>286</v>
      </c>
      <c r="B114" s="389"/>
      <c r="C114" s="164" t="s">
        <v>287</v>
      </c>
      <c r="D114" s="164" t="s">
        <v>288</v>
      </c>
      <c r="E114" s="164" t="s">
        <v>289</v>
      </c>
      <c r="F114" s="175" t="s">
        <v>290</v>
      </c>
      <c r="G114" s="175" t="s">
        <v>291</v>
      </c>
    </row>
    <row r="115" spans="1:7" ht="31.5">
      <c r="A115" s="165" t="s">
        <v>359</v>
      </c>
      <c r="B115" s="166" t="s">
        <v>360</v>
      </c>
      <c r="C115" s="165" t="s">
        <v>294</v>
      </c>
      <c r="D115" s="165" t="s">
        <v>323</v>
      </c>
      <c r="E115" s="167">
        <v>0.0304</v>
      </c>
      <c r="F115" s="181">
        <v>1.65</v>
      </c>
      <c r="G115" s="181">
        <v>0.05</v>
      </c>
    </row>
    <row r="116" spans="1:7" ht="47.25">
      <c r="A116" s="165" t="s">
        <v>361</v>
      </c>
      <c r="B116" s="166" t="s">
        <v>362</v>
      </c>
      <c r="C116" s="165" t="s">
        <v>294</v>
      </c>
      <c r="D116" s="165" t="s">
        <v>323</v>
      </c>
      <c r="E116" s="167">
        <v>1</v>
      </c>
      <c r="F116" s="181">
        <v>104.28</v>
      </c>
      <c r="G116" s="181">
        <v>104.28</v>
      </c>
    </row>
    <row r="117" spans="1:7" ht="15.75">
      <c r="A117" s="168"/>
      <c r="B117" s="168"/>
      <c r="C117" s="168"/>
      <c r="D117" s="168"/>
      <c r="E117" s="378" t="s">
        <v>304</v>
      </c>
      <c r="F117" s="379"/>
      <c r="G117" s="176">
        <v>104.33</v>
      </c>
    </row>
    <row r="118" spans="1:7" ht="31.5">
      <c r="A118" s="388" t="s">
        <v>305</v>
      </c>
      <c r="B118" s="389"/>
      <c r="C118" s="164" t="s">
        <v>287</v>
      </c>
      <c r="D118" s="164" t="s">
        <v>288</v>
      </c>
      <c r="E118" s="164" t="s">
        <v>289</v>
      </c>
      <c r="F118" s="175" t="s">
        <v>290</v>
      </c>
      <c r="G118" s="175" t="s">
        <v>291</v>
      </c>
    </row>
    <row r="119" spans="1:7" ht="31.5">
      <c r="A119" s="165" t="s">
        <v>326</v>
      </c>
      <c r="B119" s="166" t="s">
        <v>327</v>
      </c>
      <c r="C119" s="165" t="s">
        <v>294</v>
      </c>
      <c r="D119" s="165" t="s">
        <v>308</v>
      </c>
      <c r="E119" s="167">
        <v>0.1</v>
      </c>
      <c r="F119" s="181">
        <v>8.87</v>
      </c>
      <c r="G119" s="181">
        <v>0.89</v>
      </c>
    </row>
    <row r="120" spans="1:7" ht="31.5">
      <c r="A120" s="165" t="s">
        <v>309</v>
      </c>
      <c r="B120" s="166" t="s">
        <v>310</v>
      </c>
      <c r="C120" s="165" t="s">
        <v>294</v>
      </c>
      <c r="D120" s="165" t="s">
        <v>308</v>
      </c>
      <c r="E120" s="167">
        <v>0.03</v>
      </c>
      <c r="F120" s="181">
        <v>7.57</v>
      </c>
      <c r="G120" s="181">
        <v>0.23</v>
      </c>
    </row>
    <row r="121" spans="1:7" ht="15.75">
      <c r="A121" s="168"/>
      <c r="B121" s="168"/>
      <c r="C121" s="168"/>
      <c r="D121" s="168"/>
      <c r="E121" s="378" t="s">
        <v>314</v>
      </c>
      <c r="F121" s="379"/>
      <c r="G121" s="176">
        <v>1.12</v>
      </c>
    </row>
    <row r="122" spans="1:7" ht="15.75">
      <c r="A122" s="168"/>
      <c r="B122" s="168"/>
      <c r="C122" s="168"/>
      <c r="D122" s="168"/>
      <c r="E122" s="380" t="s">
        <v>315</v>
      </c>
      <c r="F122" s="381"/>
      <c r="G122" s="176">
        <v>105.45</v>
      </c>
    </row>
    <row r="123" spans="1:7" ht="15.75">
      <c r="A123" s="168"/>
      <c r="B123" s="168"/>
      <c r="C123" s="168"/>
      <c r="D123" s="168"/>
      <c r="E123" s="380" t="s">
        <v>316</v>
      </c>
      <c r="F123" s="381"/>
      <c r="G123" s="176">
        <v>0.8</v>
      </c>
    </row>
    <row r="124" spans="1:7" ht="15.75">
      <c r="A124" s="168"/>
      <c r="B124" s="168"/>
      <c r="C124" s="168"/>
      <c r="D124" s="168"/>
      <c r="E124" s="380" t="s">
        <v>317</v>
      </c>
      <c r="F124" s="381"/>
      <c r="G124" s="176">
        <v>106.25</v>
      </c>
    </row>
    <row r="125" spans="1:7" ht="15.75">
      <c r="A125" s="168"/>
      <c r="B125" s="168"/>
      <c r="C125" s="168"/>
      <c r="D125" s="168"/>
      <c r="E125" s="380" t="s">
        <v>318</v>
      </c>
      <c r="F125" s="381"/>
      <c r="G125" s="176">
        <v>26.19</v>
      </c>
    </row>
    <row r="126" spans="1:7" ht="15.75">
      <c r="A126" s="168"/>
      <c r="B126" s="168"/>
      <c r="C126" s="168"/>
      <c r="D126" s="168"/>
      <c r="E126" s="380" t="s">
        <v>319</v>
      </c>
      <c r="F126" s="381"/>
      <c r="G126" s="176">
        <v>132.44</v>
      </c>
    </row>
    <row r="127" spans="1:7" ht="15.75">
      <c r="A127" s="168"/>
      <c r="B127" s="168"/>
      <c r="C127" s="384" t="s">
        <v>278</v>
      </c>
      <c r="D127" s="385"/>
      <c r="E127" s="168"/>
      <c r="F127" s="182"/>
      <c r="G127" s="182"/>
    </row>
    <row r="128" spans="1:7" ht="15.75">
      <c r="A128" s="390" t="s">
        <v>363</v>
      </c>
      <c r="B128" s="387"/>
      <c r="C128" s="387"/>
      <c r="D128" s="387"/>
      <c r="E128" s="387"/>
      <c r="F128" s="387"/>
      <c r="G128" s="387"/>
    </row>
    <row r="129" spans="1:7" ht="31.5">
      <c r="A129" s="388" t="s">
        <v>286</v>
      </c>
      <c r="B129" s="389"/>
      <c r="C129" s="164" t="s">
        <v>287</v>
      </c>
      <c r="D129" s="164" t="s">
        <v>288</v>
      </c>
      <c r="E129" s="164" t="s">
        <v>289</v>
      </c>
      <c r="F129" s="175" t="s">
        <v>290</v>
      </c>
      <c r="G129" s="175" t="s">
        <v>291</v>
      </c>
    </row>
    <row r="130" spans="1:7" ht="31.5">
      <c r="A130" s="165" t="s">
        <v>364</v>
      </c>
      <c r="B130" s="166" t="s">
        <v>365</v>
      </c>
      <c r="C130" s="165" t="s">
        <v>294</v>
      </c>
      <c r="D130" s="165" t="s">
        <v>323</v>
      </c>
      <c r="E130" s="167">
        <v>1</v>
      </c>
      <c r="F130" s="181">
        <v>29.52</v>
      </c>
      <c r="G130" s="181">
        <v>29.52</v>
      </c>
    </row>
    <row r="131" spans="1:7" ht="15.75">
      <c r="A131" s="168"/>
      <c r="B131" s="168"/>
      <c r="C131" s="168"/>
      <c r="D131" s="168"/>
      <c r="E131" s="378" t="s">
        <v>304</v>
      </c>
      <c r="F131" s="379"/>
      <c r="G131" s="176">
        <v>29.52</v>
      </c>
    </row>
    <row r="132" spans="1:7" ht="31.5">
      <c r="A132" s="388" t="s">
        <v>305</v>
      </c>
      <c r="B132" s="389"/>
      <c r="C132" s="164" t="s">
        <v>287</v>
      </c>
      <c r="D132" s="164" t="s">
        <v>288</v>
      </c>
      <c r="E132" s="164" t="s">
        <v>289</v>
      </c>
      <c r="F132" s="175" t="s">
        <v>290</v>
      </c>
      <c r="G132" s="175" t="s">
        <v>291</v>
      </c>
    </row>
    <row r="133" spans="1:7" ht="47.25">
      <c r="A133" s="165" t="s">
        <v>366</v>
      </c>
      <c r="B133" s="166" t="s">
        <v>367</v>
      </c>
      <c r="C133" s="165" t="s">
        <v>294</v>
      </c>
      <c r="D133" s="165" t="s">
        <v>323</v>
      </c>
      <c r="E133" s="167">
        <v>1</v>
      </c>
      <c r="F133" s="181">
        <v>1.6</v>
      </c>
      <c r="G133" s="181">
        <v>1.6</v>
      </c>
    </row>
    <row r="134" spans="1:7" ht="15.75">
      <c r="A134" s="168"/>
      <c r="B134" s="168"/>
      <c r="C134" s="168"/>
      <c r="D134" s="168"/>
      <c r="E134" s="378" t="s">
        <v>314</v>
      </c>
      <c r="F134" s="379"/>
      <c r="G134" s="176">
        <v>1.6</v>
      </c>
    </row>
    <row r="135" spans="1:7" ht="15.75">
      <c r="A135" s="168"/>
      <c r="B135" s="168"/>
      <c r="C135" s="168"/>
      <c r="D135" s="168"/>
      <c r="E135" s="380" t="s">
        <v>315</v>
      </c>
      <c r="F135" s="381"/>
      <c r="G135" s="176">
        <v>31.12</v>
      </c>
    </row>
    <row r="136" spans="1:7" ht="15.75">
      <c r="A136" s="168"/>
      <c r="B136" s="168"/>
      <c r="C136" s="168"/>
      <c r="D136" s="168"/>
      <c r="E136" s="380" t="s">
        <v>316</v>
      </c>
      <c r="F136" s="381"/>
      <c r="G136" s="176">
        <v>1.19</v>
      </c>
    </row>
    <row r="137" spans="1:7" ht="15.75">
      <c r="A137" s="168"/>
      <c r="B137" s="168"/>
      <c r="C137" s="168"/>
      <c r="D137" s="168"/>
      <c r="E137" s="380" t="s">
        <v>317</v>
      </c>
      <c r="F137" s="381"/>
      <c r="G137" s="176">
        <v>32.31</v>
      </c>
    </row>
    <row r="138" spans="1:7" ht="15.75">
      <c r="A138" s="168"/>
      <c r="B138" s="168"/>
      <c r="C138" s="168"/>
      <c r="D138" s="168"/>
      <c r="E138" s="380" t="s">
        <v>318</v>
      </c>
      <c r="F138" s="381"/>
      <c r="G138" s="176">
        <v>7.96</v>
      </c>
    </row>
    <row r="139" spans="1:7" ht="15.75">
      <c r="A139" s="168"/>
      <c r="B139" s="168"/>
      <c r="C139" s="168"/>
      <c r="D139" s="168"/>
      <c r="E139" s="380" t="s">
        <v>319</v>
      </c>
      <c r="F139" s="381"/>
      <c r="G139" s="176">
        <v>40.27</v>
      </c>
    </row>
    <row r="140" spans="1:7" ht="15.75">
      <c r="A140" s="168"/>
      <c r="B140" s="168"/>
      <c r="C140" s="384" t="s">
        <v>278</v>
      </c>
      <c r="D140" s="385"/>
      <c r="E140" s="168"/>
      <c r="F140" s="182"/>
      <c r="G140" s="182"/>
    </row>
    <row r="141" spans="1:7" ht="15.75">
      <c r="A141" s="390" t="s">
        <v>368</v>
      </c>
      <c r="B141" s="387"/>
      <c r="C141" s="387"/>
      <c r="D141" s="387"/>
      <c r="E141" s="387"/>
      <c r="F141" s="387"/>
      <c r="G141" s="387"/>
    </row>
    <row r="142" spans="1:7" ht="31.5">
      <c r="A142" s="388" t="s">
        <v>286</v>
      </c>
      <c r="B142" s="389"/>
      <c r="C142" s="164" t="s">
        <v>287</v>
      </c>
      <c r="D142" s="164" t="s">
        <v>288</v>
      </c>
      <c r="E142" s="164" t="s">
        <v>289</v>
      </c>
      <c r="F142" s="175" t="s">
        <v>290</v>
      </c>
      <c r="G142" s="175" t="s">
        <v>291</v>
      </c>
    </row>
    <row r="143" spans="1:7" ht="47.25">
      <c r="A143" s="165" t="s">
        <v>369</v>
      </c>
      <c r="B143" s="166" t="s">
        <v>370</v>
      </c>
      <c r="C143" s="165" t="s">
        <v>294</v>
      </c>
      <c r="D143" s="165" t="s">
        <v>323</v>
      </c>
      <c r="E143" s="167">
        <v>1</v>
      </c>
      <c r="F143" s="181">
        <v>37.41</v>
      </c>
      <c r="G143" s="181">
        <v>37.41</v>
      </c>
    </row>
    <row r="144" spans="1:7" ht="15.75">
      <c r="A144" s="168"/>
      <c r="B144" s="168"/>
      <c r="C144" s="168"/>
      <c r="D144" s="168"/>
      <c r="E144" s="378" t="s">
        <v>304</v>
      </c>
      <c r="F144" s="379"/>
      <c r="G144" s="176">
        <v>37.41</v>
      </c>
    </row>
    <row r="145" spans="1:7" ht="31.5">
      <c r="A145" s="388" t="s">
        <v>305</v>
      </c>
      <c r="B145" s="389"/>
      <c r="C145" s="164" t="s">
        <v>287</v>
      </c>
      <c r="D145" s="164" t="s">
        <v>288</v>
      </c>
      <c r="E145" s="164" t="s">
        <v>289</v>
      </c>
      <c r="F145" s="175" t="s">
        <v>290</v>
      </c>
      <c r="G145" s="175" t="s">
        <v>291</v>
      </c>
    </row>
    <row r="146" spans="1:7" ht="47.25">
      <c r="A146" s="165" t="s">
        <v>366</v>
      </c>
      <c r="B146" s="166" t="s">
        <v>367</v>
      </c>
      <c r="C146" s="165" t="s">
        <v>294</v>
      </c>
      <c r="D146" s="165" t="s">
        <v>323</v>
      </c>
      <c r="E146" s="167">
        <v>2</v>
      </c>
      <c r="F146" s="181">
        <v>1.6</v>
      </c>
      <c r="G146" s="181">
        <v>3.2</v>
      </c>
    </row>
    <row r="147" spans="1:7" ht="15.75">
      <c r="A147" s="168"/>
      <c r="B147" s="168"/>
      <c r="C147" s="168"/>
      <c r="D147" s="168"/>
      <c r="E147" s="378" t="s">
        <v>314</v>
      </c>
      <c r="F147" s="379"/>
      <c r="G147" s="176">
        <v>3.2</v>
      </c>
    </row>
    <row r="148" spans="1:7" ht="15.75">
      <c r="A148" s="168"/>
      <c r="B148" s="168"/>
      <c r="C148" s="168"/>
      <c r="D148" s="168"/>
      <c r="E148" s="380" t="s">
        <v>315</v>
      </c>
      <c r="F148" s="381"/>
      <c r="G148" s="176">
        <v>40.61</v>
      </c>
    </row>
    <row r="149" spans="1:7" ht="15.75">
      <c r="A149" s="168"/>
      <c r="B149" s="168"/>
      <c r="C149" s="168"/>
      <c r="D149" s="168"/>
      <c r="E149" s="380" t="s">
        <v>316</v>
      </c>
      <c r="F149" s="381"/>
      <c r="G149" s="176">
        <v>2.38</v>
      </c>
    </row>
    <row r="150" spans="1:7" ht="15.75">
      <c r="A150" s="168"/>
      <c r="B150" s="168"/>
      <c r="C150" s="168"/>
      <c r="D150" s="168"/>
      <c r="E150" s="380" t="s">
        <v>317</v>
      </c>
      <c r="F150" s="381"/>
      <c r="G150" s="176">
        <v>42.99</v>
      </c>
    </row>
    <row r="151" spans="1:7" ht="15.75">
      <c r="A151" s="168"/>
      <c r="B151" s="168"/>
      <c r="C151" s="168"/>
      <c r="D151" s="168"/>
      <c r="E151" s="380" t="s">
        <v>318</v>
      </c>
      <c r="F151" s="381"/>
      <c r="G151" s="176">
        <v>10.6</v>
      </c>
    </row>
    <row r="152" spans="1:7" ht="15.75">
      <c r="A152" s="168"/>
      <c r="B152" s="168"/>
      <c r="C152" s="168"/>
      <c r="D152" s="168"/>
      <c r="E152" s="380" t="s">
        <v>319</v>
      </c>
      <c r="F152" s="381"/>
      <c r="G152" s="176">
        <v>53.59</v>
      </c>
    </row>
    <row r="153" spans="1:7" ht="15.75">
      <c r="A153" s="168"/>
      <c r="B153" s="168"/>
      <c r="C153" s="384" t="s">
        <v>278</v>
      </c>
      <c r="D153" s="385"/>
      <c r="E153" s="168"/>
      <c r="F153" s="182"/>
      <c r="G153" s="182"/>
    </row>
    <row r="154" spans="1:7" ht="15.75">
      <c r="A154" s="386" t="s">
        <v>282</v>
      </c>
      <c r="B154" s="387"/>
      <c r="C154" s="387"/>
      <c r="D154" s="387"/>
      <c r="E154" s="387"/>
      <c r="F154" s="387"/>
      <c r="G154" s="387"/>
    </row>
    <row r="155" spans="1:7" ht="31.5">
      <c r="A155" s="388" t="s">
        <v>286</v>
      </c>
      <c r="B155" s="389"/>
      <c r="C155" s="164" t="s">
        <v>287</v>
      </c>
      <c r="D155" s="164" t="s">
        <v>288</v>
      </c>
      <c r="E155" s="164" t="s">
        <v>289</v>
      </c>
      <c r="F155" s="175" t="s">
        <v>290</v>
      </c>
      <c r="G155" s="175" t="s">
        <v>291</v>
      </c>
    </row>
    <row r="156" spans="1:7" ht="31.5">
      <c r="A156" s="165" t="s">
        <v>371</v>
      </c>
      <c r="B156" s="166" t="s">
        <v>372</v>
      </c>
      <c r="C156" s="165" t="s">
        <v>294</v>
      </c>
      <c r="D156" s="165" t="s">
        <v>323</v>
      </c>
      <c r="E156" s="167">
        <v>1</v>
      </c>
      <c r="F156" s="181">
        <v>38.94</v>
      </c>
      <c r="G156" s="181">
        <v>38.94</v>
      </c>
    </row>
    <row r="157" spans="1:7" ht="15.75">
      <c r="A157" s="168"/>
      <c r="B157" s="168"/>
      <c r="C157" s="168"/>
      <c r="D157" s="168"/>
      <c r="E157" s="378" t="s">
        <v>304</v>
      </c>
      <c r="F157" s="379"/>
      <c r="G157" s="176">
        <v>38.94</v>
      </c>
    </row>
    <row r="158" spans="1:7" ht="31.5">
      <c r="A158" s="388" t="s">
        <v>305</v>
      </c>
      <c r="B158" s="389"/>
      <c r="C158" s="164" t="s">
        <v>287</v>
      </c>
      <c r="D158" s="164" t="s">
        <v>288</v>
      </c>
      <c r="E158" s="164" t="s">
        <v>289</v>
      </c>
      <c r="F158" s="175" t="s">
        <v>290</v>
      </c>
      <c r="G158" s="175" t="s">
        <v>291</v>
      </c>
    </row>
    <row r="159" spans="1:7" ht="47.25">
      <c r="A159" s="165" t="s">
        <v>366</v>
      </c>
      <c r="B159" s="166" t="s">
        <v>367</v>
      </c>
      <c r="C159" s="165" t="s">
        <v>294</v>
      </c>
      <c r="D159" s="165" t="s">
        <v>323</v>
      </c>
      <c r="E159" s="167">
        <v>1</v>
      </c>
      <c r="F159" s="181">
        <v>1.6</v>
      </c>
      <c r="G159" s="181">
        <v>1.6</v>
      </c>
    </row>
    <row r="160" spans="1:7" ht="15.75">
      <c r="A160" s="168"/>
      <c r="B160" s="168"/>
      <c r="C160" s="168"/>
      <c r="D160" s="168"/>
      <c r="E160" s="378" t="s">
        <v>314</v>
      </c>
      <c r="F160" s="379"/>
      <c r="G160" s="176">
        <v>1.6</v>
      </c>
    </row>
    <row r="161" spans="1:7" ht="15.75">
      <c r="A161" s="168"/>
      <c r="B161" s="168"/>
      <c r="C161" s="168"/>
      <c r="D161" s="168"/>
      <c r="E161" s="380" t="s">
        <v>315</v>
      </c>
      <c r="F161" s="381"/>
      <c r="G161" s="176">
        <v>40.54</v>
      </c>
    </row>
    <row r="162" spans="1:7" ht="15.75">
      <c r="A162" s="168"/>
      <c r="B162" s="168"/>
      <c r="C162" s="168"/>
      <c r="D162" s="168"/>
      <c r="E162" s="380" t="s">
        <v>316</v>
      </c>
      <c r="F162" s="381"/>
      <c r="G162" s="176">
        <v>1.19</v>
      </c>
    </row>
    <row r="163" spans="1:7" ht="15.75">
      <c r="A163" s="168"/>
      <c r="B163" s="168"/>
      <c r="C163" s="168"/>
      <c r="D163" s="168"/>
      <c r="E163" s="380" t="s">
        <v>317</v>
      </c>
      <c r="F163" s="381"/>
      <c r="G163" s="176">
        <v>41.73</v>
      </c>
    </row>
    <row r="164" spans="1:7" ht="15.75">
      <c r="A164" s="168"/>
      <c r="B164" s="168"/>
      <c r="C164" s="168"/>
      <c r="D164" s="168"/>
      <c r="E164" s="380" t="s">
        <v>318</v>
      </c>
      <c r="F164" s="381"/>
      <c r="G164" s="176">
        <v>10.29</v>
      </c>
    </row>
    <row r="165" spans="1:7" ht="15.75">
      <c r="A165" s="168"/>
      <c r="B165" s="168"/>
      <c r="C165" s="168"/>
      <c r="D165" s="168"/>
      <c r="E165" s="380" t="s">
        <v>319</v>
      </c>
      <c r="F165" s="381"/>
      <c r="G165" s="176">
        <v>52.02</v>
      </c>
    </row>
    <row r="166" spans="1:7" ht="15.75">
      <c r="A166" s="168"/>
      <c r="B166" s="168"/>
      <c r="C166" s="384" t="s">
        <v>278</v>
      </c>
      <c r="D166" s="385"/>
      <c r="E166" s="168"/>
      <c r="F166" s="182"/>
      <c r="G166" s="182"/>
    </row>
    <row r="167" spans="1:7" ht="15.75">
      <c r="A167" s="390" t="s">
        <v>373</v>
      </c>
      <c r="B167" s="387"/>
      <c r="C167" s="387"/>
      <c r="D167" s="387"/>
      <c r="E167" s="387"/>
      <c r="F167" s="387"/>
      <c r="G167" s="387"/>
    </row>
    <row r="168" spans="1:7" ht="31.5">
      <c r="A168" s="388" t="s">
        <v>286</v>
      </c>
      <c r="B168" s="389"/>
      <c r="C168" s="164" t="s">
        <v>287</v>
      </c>
      <c r="D168" s="164" t="s">
        <v>288</v>
      </c>
      <c r="E168" s="164" t="s">
        <v>289</v>
      </c>
      <c r="F168" s="175" t="s">
        <v>290</v>
      </c>
      <c r="G168" s="175" t="s">
        <v>291</v>
      </c>
    </row>
    <row r="169" spans="1:7" ht="31.5">
      <c r="A169" s="165" t="s">
        <v>374</v>
      </c>
      <c r="B169" s="166" t="s">
        <v>375</v>
      </c>
      <c r="C169" s="165" t="s">
        <v>294</v>
      </c>
      <c r="D169" s="165" t="s">
        <v>323</v>
      </c>
      <c r="E169" s="167">
        <v>166.0916</v>
      </c>
      <c r="F169" s="181">
        <v>0.24</v>
      </c>
      <c r="G169" s="181">
        <v>39.86</v>
      </c>
    </row>
    <row r="170" spans="1:7" ht="15.75">
      <c r="A170" s="168"/>
      <c r="B170" s="168"/>
      <c r="C170" s="168"/>
      <c r="D170" s="168"/>
      <c r="E170" s="378" t="s">
        <v>304</v>
      </c>
      <c r="F170" s="379"/>
      <c r="G170" s="176">
        <v>39.86</v>
      </c>
    </row>
    <row r="171" spans="1:7" ht="31.5">
      <c r="A171" s="388" t="s">
        <v>305</v>
      </c>
      <c r="B171" s="389"/>
      <c r="C171" s="164" t="s">
        <v>287</v>
      </c>
      <c r="D171" s="164" t="s">
        <v>288</v>
      </c>
      <c r="E171" s="164" t="s">
        <v>289</v>
      </c>
      <c r="F171" s="175" t="s">
        <v>290</v>
      </c>
      <c r="G171" s="175" t="s">
        <v>291</v>
      </c>
    </row>
    <row r="172" spans="1:7" ht="110.25">
      <c r="A172" s="165" t="s">
        <v>376</v>
      </c>
      <c r="B172" s="166" t="s">
        <v>377</v>
      </c>
      <c r="C172" s="165" t="s">
        <v>294</v>
      </c>
      <c r="D172" s="165" t="s">
        <v>378</v>
      </c>
      <c r="E172" s="167">
        <v>0.0087</v>
      </c>
      <c r="F172" s="181">
        <v>76.93</v>
      </c>
      <c r="G172" s="181">
        <v>0.67</v>
      </c>
    </row>
    <row r="173" spans="1:7" ht="110.25">
      <c r="A173" s="165" t="s">
        <v>379</v>
      </c>
      <c r="B173" s="166" t="s">
        <v>380</v>
      </c>
      <c r="C173" s="165" t="s">
        <v>294</v>
      </c>
      <c r="D173" s="165" t="s">
        <v>381</v>
      </c>
      <c r="E173" s="167">
        <v>0.0294</v>
      </c>
      <c r="F173" s="181">
        <v>23.24</v>
      </c>
      <c r="G173" s="181">
        <v>0.68</v>
      </c>
    </row>
    <row r="174" spans="1:7" ht="63">
      <c r="A174" s="165" t="s">
        <v>382</v>
      </c>
      <c r="B174" s="166" t="s">
        <v>383</v>
      </c>
      <c r="C174" s="165" t="s">
        <v>294</v>
      </c>
      <c r="D174" s="165" t="s">
        <v>313</v>
      </c>
      <c r="E174" s="167">
        <v>0.0014</v>
      </c>
      <c r="F174" s="181">
        <v>268.52</v>
      </c>
      <c r="G174" s="181">
        <v>0.38</v>
      </c>
    </row>
    <row r="175" spans="1:7" ht="31.5">
      <c r="A175" s="165" t="s">
        <v>331</v>
      </c>
      <c r="B175" s="166" t="s">
        <v>332</v>
      </c>
      <c r="C175" s="165" t="s">
        <v>294</v>
      </c>
      <c r="D175" s="165" t="s">
        <v>308</v>
      </c>
      <c r="E175" s="167">
        <v>6.0895</v>
      </c>
      <c r="F175" s="181">
        <v>9.19</v>
      </c>
      <c r="G175" s="181">
        <v>55.96</v>
      </c>
    </row>
    <row r="176" spans="1:7" ht="31.5">
      <c r="A176" s="165" t="s">
        <v>309</v>
      </c>
      <c r="B176" s="166" t="s">
        <v>310</v>
      </c>
      <c r="C176" s="165" t="s">
        <v>294</v>
      </c>
      <c r="D176" s="165" t="s">
        <v>308</v>
      </c>
      <c r="E176" s="167">
        <v>6.0895</v>
      </c>
      <c r="F176" s="181">
        <v>7.57</v>
      </c>
      <c r="G176" s="181">
        <v>46.1</v>
      </c>
    </row>
    <row r="177" spans="1:7" ht="63">
      <c r="A177" s="165" t="s">
        <v>384</v>
      </c>
      <c r="B177" s="166" t="s">
        <v>385</v>
      </c>
      <c r="C177" s="165" t="s">
        <v>294</v>
      </c>
      <c r="D177" s="165" t="s">
        <v>300</v>
      </c>
      <c r="E177" s="167">
        <v>0.81</v>
      </c>
      <c r="F177" s="181">
        <v>2.21</v>
      </c>
      <c r="G177" s="181">
        <v>1.79</v>
      </c>
    </row>
    <row r="178" spans="1:7" ht="63">
      <c r="A178" s="165" t="s">
        <v>386</v>
      </c>
      <c r="B178" s="166" t="s">
        <v>387</v>
      </c>
      <c r="C178" s="165" t="s">
        <v>294</v>
      </c>
      <c r="D178" s="165" t="s">
        <v>313</v>
      </c>
      <c r="E178" s="167">
        <v>0.0744</v>
      </c>
      <c r="F178" s="181">
        <v>284.96</v>
      </c>
      <c r="G178" s="181">
        <v>21.2</v>
      </c>
    </row>
    <row r="179" spans="1:7" ht="47.25">
      <c r="A179" s="165" t="s">
        <v>388</v>
      </c>
      <c r="B179" s="166" t="s">
        <v>389</v>
      </c>
      <c r="C179" s="165" t="s">
        <v>294</v>
      </c>
      <c r="D179" s="165" t="s">
        <v>313</v>
      </c>
      <c r="E179" s="167">
        <v>0.1156</v>
      </c>
      <c r="F179" s="181">
        <v>453.88</v>
      </c>
      <c r="G179" s="181">
        <v>52.47</v>
      </c>
    </row>
    <row r="180" spans="1:7" ht="63">
      <c r="A180" s="165" t="s">
        <v>390</v>
      </c>
      <c r="B180" s="166" t="s">
        <v>391</v>
      </c>
      <c r="C180" s="165" t="s">
        <v>294</v>
      </c>
      <c r="D180" s="165" t="s">
        <v>313</v>
      </c>
      <c r="E180" s="167">
        <v>0.0448</v>
      </c>
      <c r="F180" s="181">
        <v>1083.25</v>
      </c>
      <c r="G180" s="181">
        <v>48.53</v>
      </c>
    </row>
    <row r="181" spans="1:7" ht="15.75">
      <c r="A181" s="168"/>
      <c r="B181" s="168"/>
      <c r="C181" s="168"/>
      <c r="D181" s="168"/>
      <c r="E181" s="378" t="s">
        <v>314</v>
      </c>
      <c r="F181" s="379"/>
      <c r="G181" s="176">
        <v>227.78</v>
      </c>
    </row>
    <row r="182" spans="1:7" ht="15.75">
      <c r="A182" s="168"/>
      <c r="B182" s="168"/>
      <c r="C182" s="168"/>
      <c r="D182" s="168"/>
      <c r="E182" s="380" t="s">
        <v>315</v>
      </c>
      <c r="F182" s="381"/>
      <c r="G182" s="176">
        <v>267.64</v>
      </c>
    </row>
    <row r="183" spans="1:7" ht="15.75">
      <c r="A183" s="168"/>
      <c r="B183" s="168"/>
      <c r="C183" s="168"/>
      <c r="D183" s="168"/>
      <c r="E183" s="380" t="s">
        <v>316</v>
      </c>
      <c r="F183" s="381"/>
      <c r="G183" s="176">
        <v>91.81</v>
      </c>
    </row>
    <row r="184" spans="1:7" ht="15.75">
      <c r="A184" s="168"/>
      <c r="B184" s="168"/>
      <c r="C184" s="168"/>
      <c r="D184" s="168"/>
      <c r="E184" s="380" t="s">
        <v>317</v>
      </c>
      <c r="F184" s="381"/>
      <c r="G184" s="176">
        <v>359.45</v>
      </c>
    </row>
    <row r="185" spans="1:7" ht="15.75">
      <c r="A185" s="168"/>
      <c r="B185" s="168"/>
      <c r="C185" s="168"/>
      <c r="D185" s="168"/>
      <c r="E185" s="380" t="s">
        <v>318</v>
      </c>
      <c r="F185" s="381"/>
      <c r="G185" s="176">
        <v>88.6</v>
      </c>
    </row>
    <row r="186" spans="1:7" ht="15.75">
      <c r="A186" s="168"/>
      <c r="B186" s="168"/>
      <c r="C186" s="168"/>
      <c r="D186" s="168"/>
      <c r="E186" s="380" t="s">
        <v>319</v>
      </c>
      <c r="F186" s="381"/>
      <c r="G186" s="176">
        <v>448.05</v>
      </c>
    </row>
    <row r="187" spans="1:7" ht="15.75">
      <c r="A187" s="168"/>
      <c r="B187" s="168"/>
      <c r="C187" s="384" t="s">
        <v>278</v>
      </c>
      <c r="D187" s="385"/>
      <c r="E187" s="168"/>
      <c r="F187" s="182"/>
      <c r="G187" s="182"/>
    </row>
    <row r="188" spans="1:7" ht="15.75">
      <c r="A188" s="390" t="s">
        <v>392</v>
      </c>
      <c r="B188" s="387"/>
      <c r="C188" s="387"/>
      <c r="D188" s="387"/>
      <c r="E188" s="387"/>
      <c r="F188" s="387"/>
      <c r="G188" s="387"/>
    </row>
    <row r="189" spans="1:7" ht="31.5">
      <c r="A189" s="388" t="s">
        <v>305</v>
      </c>
      <c r="B189" s="389"/>
      <c r="C189" s="164" t="s">
        <v>287</v>
      </c>
      <c r="D189" s="164" t="s">
        <v>288</v>
      </c>
      <c r="E189" s="164" t="s">
        <v>289</v>
      </c>
      <c r="F189" s="175" t="s">
        <v>290</v>
      </c>
      <c r="G189" s="175" t="s">
        <v>291</v>
      </c>
    </row>
    <row r="190" spans="1:7" ht="78.75">
      <c r="A190" s="165" t="s">
        <v>393</v>
      </c>
      <c r="B190" s="166" t="s">
        <v>394</v>
      </c>
      <c r="C190" s="165" t="s">
        <v>294</v>
      </c>
      <c r="D190" s="165" t="s">
        <v>295</v>
      </c>
      <c r="E190" s="167">
        <v>0.1099</v>
      </c>
      <c r="F190" s="181">
        <v>17.65</v>
      </c>
      <c r="G190" s="181">
        <v>1.94</v>
      </c>
    </row>
    <row r="191" spans="1:7" ht="78.75">
      <c r="A191" s="165" t="s">
        <v>395</v>
      </c>
      <c r="B191" s="166" t="s">
        <v>396</v>
      </c>
      <c r="C191" s="165" t="s">
        <v>294</v>
      </c>
      <c r="D191" s="165" t="s">
        <v>323</v>
      </c>
      <c r="E191" s="167">
        <v>0.0635</v>
      </c>
      <c r="F191" s="181">
        <v>8.43</v>
      </c>
      <c r="G191" s="181">
        <v>0.54</v>
      </c>
    </row>
    <row r="192" spans="1:7" ht="78.75">
      <c r="A192" s="165" t="s">
        <v>397</v>
      </c>
      <c r="B192" s="166" t="s">
        <v>398</v>
      </c>
      <c r="C192" s="165" t="s">
        <v>294</v>
      </c>
      <c r="D192" s="165" t="s">
        <v>323</v>
      </c>
      <c r="E192" s="167">
        <v>0.0721</v>
      </c>
      <c r="F192" s="181">
        <v>8.83</v>
      </c>
      <c r="G192" s="181">
        <v>0.64</v>
      </c>
    </row>
    <row r="193" spans="1:7" ht="78.75">
      <c r="A193" s="165" t="s">
        <v>399</v>
      </c>
      <c r="B193" s="166" t="s">
        <v>400</v>
      </c>
      <c r="C193" s="165" t="s">
        <v>294</v>
      </c>
      <c r="D193" s="165" t="s">
        <v>323</v>
      </c>
      <c r="E193" s="167">
        <v>0.0422</v>
      </c>
      <c r="F193" s="181">
        <v>6.95</v>
      </c>
      <c r="G193" s="181">
        <v>0.29</v>
      </c>
    </row>
    <row r="194" spans="1:7" ht="78.75">
      <c r="A194" s="165" t="s">
        <v>401</v>
      </c>
      <c r="B194" s="166" t="s">
        <v>402</v>
      </c>
      <c r="C194" s="165" t="s">
        <v>294</v>
      </c>
      <c r="D194" s="165" t="s">
        <v>323</v>
      </c>
      <c r="E194" s="167">
        <v>0.0204</v>
      </c>
      <c r="F194" s="181">
        <v>15.24</v>
      </c>
      <c r="G194" s="181">
        <v>0.31</v>
      </c>
    </row>
    <row r="195" spans="1:7" ht="78.75">
      <c r="A195" s="165" t="s">
        <v>403</v>
      </c>
      <c r="B195" s="166" t="s">
        <v>404</v>
      </c>
      <c r="C195" s="165" t="s">
        <v>294</v>
      </c>
      <c r="D195" s="165" t="s">
        <v>323</v>
      </c>
      <c r="E195" s="167">
        <v>0.0278</v>
      </c>
      <c r="F195" s="181">
        <v>16.36</v>
      </c>
      <c r="G195" s="181">
        <v>0.45</v>
      </c>
    </row>
    <row r="196" spans="1:7" ht="63">
      <c r="A196" s="165" t="s">
        <v>405</v>
      </c>
      <c r="B196" s="166" t="s">
        <v>406</v>
      </c>
      <c r="C196" s="165" t="s">
        <v>294</v>
      </c>
      <c r="D196" s="165" t="s">
        <v>295</v>
      </c>
      <c r="E196" s="167">
        <v>0.8901</v>
      </c>
      <c r="F196" s="181">
        <v>8.79</v>
      </c>
      <c r="G196" s="181">
        <v>7.82</v>
      </c>
    </row>
    <row r="197" spans="1:7" ht="78.75">
      <c r="A197" s="165" t="s">
        <v>407</v>
      </c>
      <c r="B197" s="166" t="s">
        <v>408</v>
      </c>
      <c r="C197" s="165" t="s">
        <v>294</v>
      </c>
      <c r="D197" s="165" t="s">
        <v>323</v>
      </c>
      <c r="E197" s="167">
        <v>0.0242</v>
      </c>
      <c r="F197" s="181">
        <v>7.05</v>
      </c>
      <c r="G197" s="181">
        <v>0.17</v>
      </c>
    </row>
    <row r="198" spans="1:7" ht="78.75">
      <c r="A198" s="165" t="s">
        <v>409</v>
      </c>
      <c r="B198" s="166" t="s">
        <v>410</v>
      </c>
      <c r="C198" s="165" t="s">
        <v>294</v>
      </c>
      <c r="D198" s="165" t="s">
        <v>323</v>
      </c>
      <c r="E198" s="167">
        <v>0.0065</v>
      </c>
      <c r="F198" s="181">
        <v>12.46</v>
      </c>
      <c r="G198" s="181">
        <v>0.08</v>
      </c>
    </row>
    <row r="199" spans="1:7" ht="78.75">
      <c r="A199" s="165" t="s">
        <v>411</v>
      </c>
      <c r="B199" s="166" t="s">
        <v>412</v>
      </c>
      <c r="C199" s="165" t="s">
        <v>294</v>
      </c>
      <c r="D199" s="165" t="s">
        <v>323</v>
      </c>
      <c r="E199" s="167">
        <v>0.2329</v>
      </c>
      <c r="F199" s="181">
        <v>5.82</v>
      </c>
      <c r="G199" s="181">
        <v>1.36</v>
      </c>
    </row>
    <row r="200" spans="1:7" ht="78.75">
      <c r="A200" s="165" t="s">
        <v>413</v>
      </c>
      <c r="B200" s="166" t="s">
        <v>414</v>
      </c>
      <c r="C200" s="165" t="s">
        <v>294</v>
      </c>
      <c r="D200" s="165" t="s">
        <v>323</v>
      </c>
      <c r="E200" s="167">
        <v>0.0399</v>
      </c>
      <c r="F200" s="181">
        <v>12.99</v>
      </c>
      <c r="G200" s="181">
        <v>0.52</v>
      </c>
    </row>
    <row r="201" spans="1:7" ht="78.75">
      <c r="A201" s="165" t="s">
        <v>415</v>
      </c>
      <c r="B201" s="166" t="s">
        <v>416</v>
      </c>
      <c r="C201" s="165" t="s">
        <v>294</v>
      </c>
      <c r="D201" s="165" t="s">
        <v>323</v>
      </c>
      <c r="E201" s="167">
        <v>0.126</v>
      </c>
      <c r="F201" s="181">
        <v>14.11</v>
      </c>
      <c r="G201" s="181">
        <v>1.78</v>
      </c>
    </row>
    <row r="202" spans="1:7" ht="47.25">
      <c r="A202" s="165" t="s">
        <v>417</v>
      </c>
      <c r="B202" s="166" t="s">
        <v>418</v>
      </c>
      <c r="C202" s="165" t="s">
        <v>294</v>
      </c>
      <c r="D202" s="165" t="s">
        <v>323</v>
      </c>
      <c r="E202" s="167">
        <v>0.0984</v>
      </c>
      <c r="F202" s="181">
        <v>11.99</v>
      </c>
      <c r="G202" s="181">
        <v>1.18</v>
      </c>
    </row>
    <row r="203" spans="1:7" ht="63">
      <c r="A203" s="165" t="s">
        <v>419</v>
      </c>
      <c r="B203" s="166" t="s">
        <v>420</v>
      </c>
      <c r="C203" s="165" t="s">
        <v>294</v>
      </c>
      <c r="D203" s="165" t="s">
        <v>323</v>
      </c>
      <c r="E203" s="167">
        <v>0.1661</v>
      </c>
      <c r="F203" s="181">
        <v>1.96</v>
      </c>
      <c r="G203" s="181">
        <v>0.33</v>
      </c>
    </row>
    <row r="204" spans="1:7" ht="94.5">
      <c r="A204" s="165" t="s">
        <v>421</v>
      </c>
      <c r="B204" s="166" t="s">
        <v>422</v>
      </c>
      <c r="C204" s="165" t="s">
        <v>294</v>
      </c>
      <c r="D204" s="165" t="s">
        <v>295</v>
      </c>
      <c r="E204" s="167">
        <v>0.0382</v>
      </c>
      <c r="F204" s="181">
        <v>2.17</v>
      </c>
      <c r="G204" s="181">
        <v>0.08</v>
      </c>
    </row>
    <row r="205" spans="1:7" ht="47.25">
      <c r="A205" s="165" t="s">
        <v>423</v>
      </c>
      <c r="B205" s="166" t="s">
        <v>424</v>
      </c>
      <c r="C205" s="165" t="s">
        <v>294</v>
      </c>
      <c r="D205" s="165" t="s">
        <v>323</v>
      </c>
      <c r="E205" s="167">
        <v>0.0984</v>
      </c>
      <c r="F205" s="181">
        <v>2.03</v>
      </c>
      <c r="G205" s="181">
        <v>0.2</v>
      </c>
    </row>
    <row r="206" spans="1:7" ht="15.75">
      <c r="A206" s="168"/>
      <c r="B206" s="168"/>
      <c r="C206" s="168"/>
      <c r="D206" s="168"/>
      <c r="E206" s="378" t="s">
        <v>314</v>
      </c>
      <c r="F206" s="379"/>
      <c r="G206" s="176">
        <v>17.69</v>
      </c>
    </row>
    <row r="207" spans="1:7" ht="15.75">
      <c r="A207" s="168"/>
      <c r="B207" s="168"/>
      <c r="C207" s="168"/>
      <c r="D207" s="168"/>
      <c r="E207" s="380" t="s">
        <v>315</v>
      </c>
      <c r="F207" s="381"/>
      <c r="G207" s="176">
        <v>17.69</v>
      </c>
    </row>
    <row r="208" spans="1:7" ht="15.75">
      <c r="A208" s="168"/>
      <c r="B208" s="168"/>
      <c r="C208" s="168"/>
      <c r="D208" s="168"/>
      <c r="E208" s="380" t="s">
        <v>316</v>
      </c>
      <c r="F208" s="381"/>
      <c r="G208" s="176">
        <v>3.88</v>
      </c>
    </row>
    <row r="209" spans="1:7" ht="15.75">
      <c r="A209" s="168"/>
      <c r="B209" s="168"/>
      <c r="C209" s="168"/>
      <c r="D209" s="168"/>
      <c r="E209" s="380" t="s">
        <v>317</v>
      </c>
      <c r="F209" s="381"/>
      <c r="G209" s="176">
        <v>21.57</v>
      </c>
    </row>
    <row r="210" spans="1:7" ht="15.75">
      <c r="A210" s="168"/>
      <c r="B210" s="168"/>
      <c r="C210" s="168"/>
      <c r="D210" s="168"/>
      <c r="E210" s="380" t="s">
        <v>318</v>
      </c>
      <c r="F210" s="381"/>
      <c r="G210" s="176">
        <v>5.32</v>
      </c>
    </row>
    <row r="211" spans="1:7" ht="15.75">
      <c r="A211" s="168"/>
      <c r="B211" s="168"/>
      <c r="C211" s="168"/>
      <c r="D211" s="168"/>
      <c r="E211" s="380" t="s">
        <v>319</v>
      </c>
      <c r="F211" s="381"/>
      <c r="G211" s="176">
        <v>26.89</v>
      </c>
    </row>
    <row r="212" spans="1:7" ht="15.75">
      <c r="A212" s="168"/>
      <c r="B212" s="168"/>
      <c r="C212" s="384" t="s">
        <v>278</v>
      </c>
      <c r="D212" s="385"/>
      <c r="E212" s="168"/>
      <c r="F212" s="182"/>
      <c r="G212" s="182"/>
    </row>
    <row r="213" spans="1:7" ht="15.75">
      <c r="A213" s="390" t="s">
        <v>425</v>
      </c>
      <c r="B213" s="387"/>
      <c r="C213" s="387"/>
      <c r="D213" s="387"/>
      <c r="E213" s="387"/>
      <c r="F213" s="387"/>
      <c r="G213" s="387"/>
    </row>
    <row r="214" spans="1:7" ht="31.5">
      <c r="A214" s="388" t="s">
        <v>305</v>
      </c>
      <c r="B214" s="389"/>
      <c r="C214" s="164" t="s">
        <v>287</v>
      </c>
      <c r="D214" s="164" t="s">
        <v>288</v>
      </c>
      <c r="E214" s="164" t="s">
        <v>289</v>
      </c>
      <c r="F214" s="175" t="s">
        <v>290</v>
      </c>
      <c r="G214" s="175" t="s">
        <v>291</v>
      </c>
    </row>
    <row r="215" spans="1:7" ht="63">
      <c r="A215" s="165" t="s">
        <v>426</v>
      </c>
      <c r="B215" s="166" t="s">
        <v>427</v>
      </c>
      <c r="C215" s="165" t="s">
        <v>294</v>
      </c>
      <c r="D215" s="165" t="s">
        <v>295</v>
      </c>
      <c r="E215" s="167">
        <v>0.8245</v>
      </c>
      <c r="F215" s="181">
        <v>6.98</v>
      </c>
      <c r="G215" s="181">
        <v>5.76</v>
      </c>
    </row>
    <row r="216" spans="1:7" ht="63">
      <c r="A216" s="165" t="s">
        <v>428</v>
      </c>
      <c r="B216" s="166" t="s">
        <v>429</v>
      </c>
      <c r="C216" s="165" t="s">
        <v>294</v>
      </c>
      <c r="D216" s="165" t="s">
        <v>323</v>
      </c>
      <c r="E216" s="167">
        <v>0.5774</v>
      </c>
      <c r="F216" s="181">
        <v>2.82</v>
      </c>
      <c r="G216" s="181">
        <v>1.63</v>
      </c>
    </row>
    <row r="217" spans="1:7" ht="63">
      <c r="A217" s="165" t="s">
        <v>430</v>
      </c>
      <c r="B217" s="166" t="s">
        <v>431</v>
      </c>
      <c r="C217" s="165" t="s">
        <v>294</v>
      </c>
      <c r="D217" s="165" t="s">
        <v>323</v>
      </c>
      <c r="E217" s="167">
        <v>0.0697</v>
      </c>
      <c r="F217" s="181">
        <v>2.19</v>
      </c>
      <c r="G217" s="181">
        <v>0.15</v>
      </c>
    </row>
    <row r="218" spans="1:7" ht="78.75">
      <c r="A218" s="165" t="s">
        <v>432</v>
      </c>
      <c r="B218" s="166" t="s">
        <v>433</v>
      </c>
      <c r="C218" s="165" t="s">
        <v>294</v>
      </c>
      <c r="D218" s="165" t="s">
        <v>323</v>
      </c>
      <c r="E218" s="167">
        <v>0.1451</v>
      </c>
      <c r="F218" s="181">
        <v>2.55</v>
      </c>
      <c r="G218" s="181">
        <v>0.37</v>
      </c>
    </row>
    <row r="219" spans="1:7" ht="78.75">
      <c r="A219" s="165" t="s">
        <v>434</v>
      </c>
      <c r="B219" s="166" t="s">
        <v>435</v>
      </c>
      <c r="C219" s="165" t="s">
        <v>294</v>
      </c>
      <c r="D219" s="165" t="s">
        <v>323</v>
      </c>
      <c r="E219" s="167">
        <v>0.2984</v>
      </c>
      <c r="F219" s="181">
        <v>4.67</v>
      </c>
      <c r="G219" s="181">
        <v>1.39</v>
      </c>
    </row>
    <row r="220" spans="1:7" ht="94.5">
      <c r="A220" s="165" t="s">
        <v>436</v>
      </c>
      <c r="B220" s="166" t="s">
        <v>437</v>
      </c>
      <c r="C220" s="165" t="s">
        <v>294</v>
      </c>
      <c r="D220" s="165" t="s">
        <v>323</v>
      </c>
      <c r="E220" s="167">
        <v>0.7279</v>
      </c>
      <c r="F220" s="181">
        <v>2.24</v>
      </c>
      <c r="G220" s="181">
        <v>1.63</v>
      </c>
    </row>
    <row r="221" spans="1:7" ht="63">
      <c r="A221" s="165" t="s">
        <v>438</v>
      </c>
      <c r="B221" s="166" t="s">
        <v>439</v>
      </c>
      <c r="C221" s="165" t="s">
        <v>294</v>
      </c>
      <c r="D221" s="165" t="s">
        <v>323</v>
      </c>
      <c r="E221" s="167">
        <v>0.0776</v>
      </c>
      <c r="F221" s="181">
        <v>4</v>
      </c>
      <c r="G221" s="181">
        <v>0.31</v>
      </c>
    </row>
    <row r="222" spans="1:7" ht="78.75">
      <c r="A222" s="165" t="s">
        <v>440</v>
      </c>
      <c r="B222" s="166" t="s">
        <v>441</v>
      </c>
      <c r="C222" s="165" t="s">
        <v>294</v>
      </c>
      <c r="D222" s="165" t="s">
        <v>323</v>
      </c>
      <c r="E222" s="167">
        <v>0.3302</v>
      </c>
      <c r="F222" s="181">
        <v>5.89</v>
      </c>
      <c r="G222" s="181">
        <v>1.94</v>
      </c>
    </row>
    <row r="223" spans="1:7" ht="63">
      <c r="A223" s="165" t="s">
        <v>442</v>
      </c>
      <c r="B223" s="166" t="s">
        <v>443</v>
      </c>
      <c r="C223" s="165" t="s">
        <v>294</v>
      </c>
      <c r="D223" s="165" t="s">
        <v>295</v>
      </c>
      <c r="E223" s="167">
        <v>0.1755</v>
      </c>
      <c r="F223" s="181">
        <v>3.31</v>
      </c>
      <c r="G223" s="181">
        <v>0.58</v>
      </c>
    </row>
    <row r="224" spans="1:7" ht="78.75">
      <c r="A224" s="165" t="s">
        <v>444</v>
      </c>
      <c r="B224" s="166" t="s">
        <v>445</v>
      </c>
      <c r="C224" s="165" t="s">
        <v>294</v>
      </c>
      <c r="D224" s="165" t="s">
        <v>323</v>
      </c>
      <c r="E224" s="167">
        <v>0.0169</v>
      </c>
      <c r="F224" s="181">
        <v>1.97</v>
      </c>
      <c r="G224" s="181">
        <v>0.03</v>
      </c>
    </row>
    <row r="225" spans="1:7" ht="78.75">
      <c r="A225" s="165" t="s">
        <v>446</v>
      </c>
      <c r="B225" s="166" t="s">
        <v>447</v>
      </c>
      <c r="C225" s="165" t="s">
        <v>294</v>
      </c>
      <c r="D225" s="165" t="s">
        <v>323</v>
      </c>
      <c r="E225" s="167">
        <v>0.0083</v>
      </c>
      <c r="F225" s="181">
        <v>2.17</v>
      </c>
      <c r="G225" s="181">
        <v>0.02</v>
      </c>
    </row>
    <row r="226" spans="1:7" ht="63">
      <c r="A226" s="165" t="s">
        <v>448</v>
      </c>
      <c r="B226" s="166" t="s">
        <v>449</v>
      </c>
      <c r="C226" s="165" t="s">
        <v>294</v>
      </c>
      <c r="D226" s="165" t="s">
        <v>323</v>
      </c>
      <c r="E226" s="167">
        <v>0.0247</v>
      </c>
      <c r="F226" s="181">
        <v>1.63</v>
      </c>
      <c r="G226" s="181">
        <v>0.04</v>
      </c>
    </row>
    <row r="227" spans="1:7" ht="94.5">
      <c r="A227" s="165" t="s">
        <v>450</v>
      </c>
      <c r="B227" s="166" t="s">
        <v>451</v>
      </c>
      <c r="C227" s="165" t="s">
        <v>294</v>
      </c>
      <c r="D227" s="165" t="s">
        <v>323</v>
      </c>
      <c r="E227" s="167">
        <v>0.1617</v>
      </c>
      <c r="F227" s="181">
        <v>1.68</v>
      </c>
      <c r="G227" s="181">
        <v>0.27</v>
      </c>
    </row>
    <row r="228" spans="1:7" ht="63">
      <c r="A228" s="165" t="s">
        <v>452</v>
      </c>
      <c r="B228" s="166" t="s">
        <v>453</v>
      </c>
      <c r="C228" s="165" t="s">
        <v>294</v>
      </c>
      <c r="D228" s="165" t="s">
        <v>323</v>
      </c>
      <c r="E228" s="167">
        <v>0.0025</v>
      </c>
      <c r="F228" s="181">
        <v>2.85</v>
      </c>
      <c r="G228" s="181">
        <v>0.01</v>
      </c>
    </row>
    <row r="229" spans="1:7" ht="78.75">
      <c r="A229" s="165" t="s">
        <v>454</v>
      </c>
      <c r="B229" s="166" t="s">
        <v>455</v>
      </c>
      <c r="C229" s="165" t="s">
        <v>294</v>
      </c>
      <c r="D229" s="165" t="s">
        <v>323</v>
      </c>
      <c r="E229" s="167">
        <v>0.0023</v>
      </c>
      <c r="F229" s="181">
        <v>4.57</v>
      </c>
      <c r="G229" s="181">
        <v>0.01</v>
      </c>
    </row>
    <row r="230" spans="1:7" ht="31.5">
      <c r="A230" s="165" t="s">
        <v>456</v>
      </c>
      <c r="B230" s="166" t="s">
        <v>457</v>
      </c>
      <c r="C230" s="165" t="s">
        <v>294</v>
      </c>
      <c r="D230" s="165" t="s">
        <v>323</v>
      </c>
      <c r="E230" s="167">
        <v>0.0056</v>
      </c>
      <c r="F230" s="181">
        <v>4.94</v>
      </c>
      <c r="G230" s="181">
        <v>0.03</v>
      </c>
    </row>
    <row r="231" spans="1:7" ht="47.25">
      <c r="A231" s="165" t="s">
        <v>351</v>
      </c>
      <c r="B231" s="166" t="s">
        <v>352</v>
      </c>
      <c r="C231" s="165" t="s">
        <v>294</v>
      </c>
      <c r="D231" s="165" t="s">
        <v>295</v>
      </c>
      <c r="E231" s="167">
        <v>0.2924</v>
      </c>
      <c r="F231" s="181">
        <v>4.49</v>
      </c>
      <c r="G231" s="181">
        <v>1.31</v>
      </c>
    </row>
    <row r="232" spans="1:7" ht="63">
      <c r="A232" s="165" t="s">
        <v>353</v>
      </c>
      <c r="B232" s="166" t="s">
        <v>354</v>
      </c>
      <c r="C232" s="165" t="s">
        <v>294</v>
      </c>
      <c r="D232" s="165" t="s">
        <v>295</v>
      </c>
      <c r="E232" s="167">
        <v>0.2924</v>
      </c>
      <c r="F232" s="181">
        <v>5.03</v>
      </c>
      <c r="G232" s="181">
        <v>1.47</v>
      </c>
    </row>
    <row r="233" spans="1:7" ht="47.25">
      <c r="A233" s="165" t="s">
        <v>458</v>
      </c>
      <c r="B233" s="166" t="s">
        <v>459</v>
      </c>
      <c r="C233" s="165" t="s">
        <v>294</v>
      </c>
      <c r="D233" s="165" t="s">
        <v>323</v>
      </c>
      <c r="E233" s="167">
        <v>0.0056</v>
      </c>
      <c r="F233" s="181">
        <v>1.92</v>
      </c>
      <c r="G233" s="181">
        <v>0.01</v>
      </c>
    </row>
    <row r="234" spans="1:7" ht="15.75">
      <c r="A234" s="168"/>
      <c r="B234" s="168"/>
      <c r="C234" s="168"/>
      <c r="D234" s="168"/>
      <c r="E234" s="378" t="s">
        <v>314</v>
      </c>
      <c r="F234" s="379"/>
      <c r="G234" s="176">
        <v>16.96</v>
      </c>
    </row>
    <row r="235" spans="1:7" ht="15.75">
      <c r="A235" s="168"/>
      <c r="B235" s="168"/>
      <c r="C235" s="168"/>
      <c r="D235" s="168"/>
      <c r="E235" s="380" t="s">
        <v>315</v>
      </c>
      <c r="F235" s="381"/>
      <c r="G235" s="176">
        <v>16.96</v>
      </c>
    </row>
    <row r="236" spans="1:7" ht="15.75">
      <c r="A236" s="168"/>
      <c r="B236" s="168"/>
      <c r="C236" s="168"/>
      <c r="D236" s="168"/>
      <c r="E236" s="380" t="s">
        <v>316</v>
      </c>
      <c r="F236" s="381"/>
      <c r="G236" s="176">
        <v>8.22</v>
      </c>
    </row>
    <row r="237" spans="1:7" ht="15.75">
      <c r="A237" s="168"/>
      <c r="B237" s="168"/>
      <c r="C237" s="168"/>
      <c r="D237" s="168"/>
      <c r="E237" s="380" t="s">
        <v>317</v>
      </c>
      <c r="F237" s="381"/>
      <c r="G237" s="176">
        <v>25.18</v>
      </c>
    </row>
    <row r="238" spans="1:7" ht="15.75">
      <c r="A238" s="168"/>
      <c r="B238" s="168"/>
      <c r="C238" s="168"/>
      <c r="D238" s="168"/>
      <c r="E238" s="380" t="s">
        <v>318</v>
      </c>
      <c r="F238" s="381"/>
      <c r="G238" s="176">
        <v>6.21</v>
      </c>
    </row>
    <row r="239" spans="1:7" ht="15.75">
      <c r="A239" s="168"/>
      <c r="B239" s="168"/>
      <c r="C239" s="168"/>
      <c r="D239" s="168"/>
      <c r="E239" s="380" t="s">
        <v>319</v>
      </c>
      <c r="F239" s="381"/>
      <c r="G239" s="176">
        <v>31.39</v>
      </c>
    </row>
    <row r="240" spans="1:7" ht="15.75">
      <c r="A240" s="168"/>
      <c r="B240" s="168"/>
      <c r="C240" s="384" t="s">
        <v>278</v>
      </c>
      <c r="D240" s="385"/>
      <c r="E240" s="168"/>
      <c r="F240" s="182"/>
      <c r="G240" s="182"/>
    </row>
    <row r="241" spans="1:7" ht="15.75">
      <c r="A241" s="390" t="s">
        <v>460</v>
      </c>
      <c r="B241" s="387"/>
      <c r="C241" s="387"/>
      <c r="D241" s="387"/>
      <c r="E241" s="387"/>
      <c r="F241" s="387"/>
      <c r="G241" s="387"/>
    </row>
    <row r="242" spans="1:7" ht="31.5">
      <c r="A242" s="388" t="s">
        <v>286</v>
      </c>
      <c r="B242" s="389"/>
      <c r="C242" s="164" t="s">
        <v>287</v>
      </c>
      <c r="D242" s="164" t="s">
        <v>288</v>
      </c>
      <c r="E242" s="164" t="s">
        <v>289</v>
      </c>
      <c r="F242" s="175" t="s">
        <v>290</v>
      </c>
      <c r="G242" s="175" t="s">
        <v>291</v>
      </c>
    </row>
    <row r="243" spans="1:7" ht="78.75">
      <c r="A243" s="165" t="s">
        <v>461</v>
      </c>
      <c r="B243" s="166" t="s">
        <v>462</v>
      </c>
      <c r="C243" s="165" t="s">
        <v>294</v>
      </c>
      <c r="D243" s="165" t="s">
        <v>323</v>
      </c>
      <c r="E243" s="167">
        <v>6</v>
      </c>
      <c r="F243" s="181">
        <v>9.2</v>
      </c>
      <c r="G243" s="181">
        <v>55.2</v>
      </c>
    </row>
    <row r="244" spans="1:7" ht="31.5">
      <c r="A244" s="165" t="s">
        <v>463</v>
      </c>
      <c r="B244" s="166" t="s">
        <v>464</v>
      </c>
      <c r="C244" s="165" t="s">
        <v>294</v>
      </c>
      <c r="D244" s="165" t="s">
        <v>323</v>
      </c>
      <c r="E244" s="167">
        <v>1</v>
      </c>
      <c r="F244" s="181">
        <v>384.06</v>
      </c>
      <c r="G244" s="181">
        <v>384.06</v>
      </c>
    </row>
    <row r="245" spans="1:7" ht="15.75">
      <c r="A245" s="165" t="s">
        <v>465</v>
      </c>
      <c r="B245" s="166" t="s">
        <v>466</v>
      </c>
      <c r="C245" s="165" t="s">
        <v>294</v>
      </c>
      <c r="D245" s="165" t="s">
        <v>303</v>
      </c>
      <c r="E245" s="167">
        <v>0.117</v>
      </c>
      <c r="F245" s="181">
        <v>44.54</v>
      </c>
      <c r="G245" s="181">
        <v>5.21</v>
      </c>
    </row>
    <row r="246" spans="1:7" ht="15.75">
      <c r="A246" s="168"/>
      <c r="B246" s="168"/>
      <c r="C246" s="168"/>
      <c r="D246" s="168"/>
      <c r="E246" s="378" t="s">
        <v>304</v>
      </c>
      <c r="F246" s="379"/>
      <c r="G246" s="176">
        <v>444.47</v>
      </c>
    </row>
    <row r="247" spans="1:7" ht="31.5">
      <c r="A247" s="388" t="s">
        <v>305</v>
      </c>
      <c r="B247" s="389"/>
      <c r="C247" s="164" t="s">
        <v>287</v>
      </c>
      <c r="D247" s="164" t="s">
        <v>288</v>
      </c>
      <c r="E247" s="164" t="s">
        <v>289</v>
      </c>
      <c r="F247" s="175" t="s">
        <v>290</v>
      </c>
      <c r="G247" s="175" t="s">
        <v>291</v>
      </c>
    </row>
    <row r="248" spans="1:7" ht="31.5">
      <c r="A248" s="165" t="s">
        <v>326</v>
      </c>
      <c r="B248" s="166" t="s">
        <v>327</v>
      </c>
      <c r="C248" s="165" t="s">
        <v>294</v>
      </c>
      <c r="D248" s="165" t="s">
        <v>308</v>
      </c>
      <c r="E248" s="167">
        <v>1.77</v>
      </c>
      <c r="F248" s="181">
        <v>8.87</v>
      </c>
      <c r="G248" s="181">
        <v>15.7</v>
      </c>
    </row>
    <row r="249" spans="1:7" ht="31.5">
      <c r="A249" s="165" t="s">
        <v>309</v>
      </c>
      <c r="B249" s="166" t="s">
        <v>310</v>
      </c>
      <c r="C249" s="165" t="s">
        <v>294</v>
      </c>
      <c r="D249" s="165" t="s">
        <v>308</v>
      </c>
      <c r="E249" s="167">
        <v>0.71</v>
      </c>
      <c r="F249" s="181">
        <v>7.57</v>
      </c>
      <c r="G249" s="181">
        <v>5.37</v>
      </c>
    </row>
    <row r="250" spans="1:7" ht="15.75">
      <c r="A250" s="168"/>
      <c r="B250" s="168"/>
      <c r="C250" s="168"/>
      <c r="D250" s="168"/>
      <c r="E250" s="378" t="s">
        <v>314</v>
      </c>
      <c r="F250" s="379"/>
      <c r="G250" s="176">
        <v>21.07</v>
      </c>
    </row>
    <row r="251" spans="1:7" ht="15.75">
      <c r="A251" s="168"/>
      <c r="B251" s="168"/>
      <c r="C251" s="168"/>
      <c r="D251" s="168"/>
      <c r="E251" s="380" t="s">
        <v>315</v>
      </c>
      <c r="F251" s="381"/>
      <c r="G251" s="176">
        <v>465.54</v>
      </c>
    </row>
    <row r="252" spans="1:7" ht="15.75">
      <c r="A252" s="168"/>
      <c r="B252" s="168"/>
      <c r="C252" s="168"/>
      <c r="D252" s="168"/>
      <c r="E252" s="380" t="s">
        <v>316</v>
      </c>
      <c r="F252" s="381"/>
      <c r="G252" s="176">
        <v>15.24</v>
      </c>
    </row>
    <row r="253" spans="1:7" ht="15.75">
      <c r="A253" s="168"/>
      <c r="B253" s="168"/>
      <c r="C253" s="168"/>
      <c r="D253" s="168"/>
      <c r="E253" s="380" t="s">
        <v>317</v>
      </c>
      <c r="F253" s="381"/>
      <c r="G253" s="176">
        <v>480.78</v>
      </c>
    </row>
    <row r="254" spans="1:7" ht="15.75">
      <c r="A254" s="168"/>
      <c r="B254" s="168"/>
      <c r="C254" s="168"/>
      <c r="D254" s="168"/>
      <c r="E254" s="380" t="s">
        <v>318</v>
      </c>
      <c r="F254" s="381"/>
      <c r="G254" s="176">
        <v>118.51</v>
      </c>
    </row>
    <row r="255" spans="1:7" ht="15.75">
      <c r="A255" s="168"/>
      <c r="B255" s="168"/>
      <c r="C255" s="168"/>
      <c r="D255" s="168"/>
      <c r="E255" s="380" t="s">
        <v>319</v>
      </c>
      <c r="F255" s="381"/>
      <c r="G255" s="176">
        <v>599.29</v>
      </c>
    </row>
    <row r="256" spans="1:7" ht="15.75">
      <c r="A256" s="168"/>
      <c r="B256" s="168"/>
      <c r="C256" s="384" t="s">
        <v>278</v>
      </c>
      <c r="D256" s="385"/>
      <c r="E256" s="168"/>
      <c r="F256" s="182"/>
      <c r="G256" s="182"/>
    </row>
    <row r="257" spans="1:7" ht="15.75">
      <c r="A257" s="390" t="s">
        <v>467</v>
      </c>
      <c r="B257" s="387"/>
      <c r="C257" s="387"/>
      <c r="D257" s="387"/>
      <c r="E257" s="387"/>
      <c r="F257" s="387"/>
      <c r="G257" s="387"/>
    </row>
    <row r="258" spans="1:7" ht="31.5">
      <c r="A258" s="388" t="s">
        <v>286</v>
      </c>
      <c r="B258" s="389"/>
      <c r="C258" s="164" t="s">
        <v>287</v>
      </c>
      <c r="D258" s="164" t="s">
        <v>288</v>
      </c>
      <c r="E258" s="164" t="s">
        <v>289</v>
      </c>
      <c r="F258" s="175" t="s">
        <v>290</v>
      </c>
      <c r="G258" s="175" t="s">
        <v>291</v>
      </c>
    </row>
    <row r="259" spans="1:7" ht="31.5">
      <c r="A259" s="165" t="s">
        <v>359</v>
      </c>
      <c r="B259" s="166" t="s">
        <v>360</v>
      </c>
      <c r="C259" s="165" t="s">
        <v>294</v>
      </c>
      <c r="D259" s="165" t="s">
        <v>323</v>
      </c>
      <c r="E259" s="167">
        <v>0.0304</v>
      </c>
      <c r="F259" s="181">
        <v>1.65</v>
      </c>
      <c r="G259" s="181">
        <v>0.05</v>
      </c>
    </row>
    <row r="260" spans="1:7" ht="31.5">
      <c r="A260" s="165" t="s">
        <v>468</v>
      </c>
      <c r="B260" s="166" t="s">
        <v>469</v>
      </c>
      <c r="C260" s="165" t="s">
        <v>294</v>
      </c>
      <c r="D260" s="165" t="s">
        <v>323</v>
      </c>
      <c r="E260" s="167">
        <v>1</v>
      </c>
      <c r="F260" s="181">
        <v>22.81</v>
      </c>
      <c r="G260" s="181">
        <v>22.81</v>
      </c>
    </row>
    <row r="261" spans="1:7" ht="15.75">
      <c r="A261" s="168"/>
      <c r="B261" s="168"/>
      <c r="C261" s="168"/>
      <c r="D261" s="168"/>
      <c r="E261" s="378" t="s">
        <v>304</v>
      </c>
      <c r="F261" s="379"/>
      <c r="G261" s="176">
        <v>22.86</v>
      </c>
    </row>
    <row r="262" spans="1:7" ht="31.5">
      <c r="A262" s="388" t="s">
        <v>305</v>
      </c>
      <c r="B262" s="389"/>
      <c r="C262" s="164" t="s">
        <v>287</v>
      </c>
      <c r="D262" s="164" t="s">
        <v>288</v>
      </c>
      <c r="E262" s="164" t="s">
        <v>289</v>
      </c>
      <c r="F262" s="175" t="s">
        <v>290</v>
      </c>
      <c r="G262" s="175" t="s">
        <v>291</v>
      </c>
    </row>
    <row r="263" spans="1:7" ht="31.5">
      <c r="A263" s="165" t="s">
        <v>326</v>
      </c>
      <c r="B263" s="166" t="s">
        <v>327</v>
      </c>
      <c r="C263" s="165" t="s">
        <v>294</v>
      </c>
      <c r="D263" s="165" t="s">
        <v>308</v>
      </c>
      <c r="E263" s="167">
        <v>0.15</v>
      </c>
      <c r="F263" s="181">
        <v>8.87</v>
      </c>
      <c r="G263" s="181">
        <v>1.33</v>
      </c>
    </row>
    <row r="264" spans="1:7" ht="31.5">
      <c r="A264" s="165" t="s">
        <v>309</v>
      </c>
      <c r="B264" s="166" t="s">
        <v>310</v>
      </c>
      <c r="C264" s="165" t="s">
        <v>294</v>
      </c>
      <c r="D264" s="165" t="s">
        <v>308</v>
      </c>
      <c r="E264" s="167">
        <v>0.05</v>
      </c>
      <c r="F264" s="181">
        <v>7.57</v>
      </c>
      <c r="G264" s="181">
        <v>0.38</v>
      </c>
    </row>
    <row r="265" spans="1:7" ht="15.75">
      <c r="A265" s="168"/>
      <c r="B265" s="168"/>
      <c r="C265" s="168"/>
      <c r="D265" s="168"/>
      <c r="E265" s="378" t="s">
        <v>314</v>
      </c>
      <c r="F265" s="379"/>
      <c r="G265" s="176">
        <v>1.71</v>
      </c>
    </row>
    <row r="266" spans="1:7" ht="15.75">
      <c r="A266" s="168"/>
      <c r="B266" s="168"/>
      <c r="C266" s="168"/>
      <c r="D266" s="168"/>
      <c r="E266" s="380" t="s">
        <v>315</v>
      </c>
      <c r="F266" s="381"/>
      <c r="G266" s="176">
        <v>24.57</v>
      </c>
    </row>
    <row r="267" spans="1:7" ht="15.75">
      <c r="A267" s="168"/>
      <c r="B267" s="168"/>
      <c r="C267" s="168"/>
      <c r="D267" s="168"/>
      <c r="E267" s="380" t="s">
        <v>316</v>
      </c>
      <c r="F267" s="381"/>
      <c r="G267" s="176">
        <v>1.24</v>
      </c>
    </row>
    <row r="268" spans="1:7" ht="15.75">
      <c r="A268" s="168"/>
      <c r="B268" s="168"/>
      <c r="C268" s="168"/>
      <c r="D268" s="168"/>
      <c r="E268" s="380" t="s">
        <v>317</v>
      </c>
      <c r="F268" s="381"/>
      <c r="G268" s="176">
        <v>25.81</v>
      </c>
    </row>
    <row r="269" spans="1:7" ht="15.75">
      <c r="A269" s="168"/>
      <c r="B269" s="168"/>
      <c r="C269" s="168"/>
      <c r="D269" s="168"/>
      <c r="E269" s="380" t="s">
        <v>318</v>
      </c>
      <c r="F269" s="381"/>
      <c r="G269" s="176">
        <v>6.36</v>
      </c>
    </row>
    <row r="270" spans="1:7" ht="15.75">
      <c r="A270" s="168"/>
      <c r="B270" s="168"/>
      <c r="C270" s="168"/>
      <c r="D270" s="168"/>
      <c r="E270" s="380" t="s">
        <v>319</v>
      </c>
      <c r="F270" s="381"/>
      <c r="G270" s="176">
        <v>32.17</v>
      </c>
    </row>
    <row r="271" spans="1:7" ht="15.75">
      <c r="A271" s="168"/>
      <c r="B271" s="168"/>
      <c r="C271" s="384" t="s">
        <v>278</v>
      </c>
      <c r="D271" s="385"/>
      <c r="E271" s="168"/>
      <c r="F271" s="182"/>
      <c r="G271" s="182"/>
    </row>
    <row r="272" spans="1:7" ht="15.75">
      <c r="A272" s="390" t="s">
        <v>470</v>
      </c>
      <c r="B272" s="387"/>
      <c r="C272" s="387"/>
      <c r="D272" s="387"/>
      <c r="E272" s="387"/>
      <c r="F272" s="387"/>
      <c r="G272" s="387"/>
    </row>
    <row r="273" spans="1:7" ht="31.5">
      <c r="A273" s="388" t="s">
        <v>286</v>
      </c>
      <c r="B273" s="389"/>
      <c r="C273" s="164" t="s">
        <v>287</v>
      </c>
      <c r="D273" s="164" t="s">
        <v>288</v>
      </c>
      <c r="E273" s="164" t="s">
        <v>289</v>
      </c>
      <c r="F273" s="175" t="s">
        <v>290</v>
      </c>
      <c r="G273" s="175" t="s">
        <v>291</v>
      </c>
    </row>
    <row r="274" spans="1:7" ht="31.5">
      <c r="A274" s="165" t="s">
        <v>359</v>
      </c>
      <c r="B274" s="166" t="s">
        <v>360</v>
      </c>
      <c r="C274" s="165" t="s">
        <v>294</v>
      </c>
      <c r="D274" s="165" t="s">
        <v>323</v>
      </c>
      <c r="E274" s="167">
        <v>0.04</v>
      </c>
      <c r="F274" s="181">
        <v>1.65</v>
      </c>
      <c r="G274" s="181">
        <v>0.07</v>
      </c>
    </row>
    <row r="275" spans="1:7" ht="31.5">
      <c r="A275" s="165" t="s">
        <v>471</v>
      </c>
      <c r="B275" s="166" t="s">
        <v>472</v>
      </c>
      <c r="C275" s="165" t="s">
        <v>294</v>
      </c>
      <c r="D275" s="165" t="s">
        <v>323</v>
      </c>
      <c r="E275" s="167">
        <v>1</v>
      </c>
      <c r="F275" s="181">
        <v>30.03</v>
      </c>
      <c r="G275" s="181">
        <v>30.03</v>
      </c>
    </row>
    <row r="276" spans="1:7" ht="15.75">
      <c r="A276" s="168"/>
      <c r="B276" s="168"/>
      <c r="C276" s="168"/>
      <c r="D276" s="168"/>
      <c r="E276" s="378" t="s">
        <v>304</v>
      </c>
      <c r="F276" s="379"/>
      <c r="G276" s="176">
        <v>30.1</v>
      </c>
    </row>
    <row r="277" spans="1:7" ht="31.5">
      <c r="A277" s="388" t="s">
        <v>305</v>
      </c>
      <c r="B277" s="389"/>
      <c r="C277" s="164" t="s">
        <v>287</v>
      </c>
      <c r="D277" s="164" t="s">
        <v>288</v>
      </c>
      <c r="E277" s="164" t="s">
        <v>289</v>
      </c>
      <c r="F277" s="175" t="s">
        <v>290</v>
      </c>
      <c r="G277" s="175" t="s">
        <v>291</v>
      </c>
    </row>
    <row r="278" spans="1:7" ht="31.5">
      <c r="A278" s="165" t="s">
        <v>326</v>
      </c>
      <c r="B278" s="166" t="s">
        <v>327</v>
      </c>
      <c r="C278" s="165" t="s">
        <v>294</v>
      </c>
      <c r="D278" s="165" t="s">
        <v>308</v>
      </c>
      <c r="E278" s="167">
        <v>0.17</v>
      </c>
      <c r="F278" s="181">
        <v>8.87</v>
      </c>
      <c r="G278" s="181">
        <v>1.51</v>
      </c>
    </row>
    <row r="279" spans="1:7" ht="31.5">
      <c r="A279" s="165" t="s">
        <v>309</v>
      </c>
      <c r="B279" s="166" t="s">
        <v>310</v>
      </c>
      <c r="C279" s="165" t="s">
        <v>294</v>
      </c>
      <c r="D279" s="165" t="s">
        <v>308</v>
      </c>
      <c r="E279" s="167">
        <v>0.05</v>
      </c>
      <c r="F279" s="181">
        <v>7.57</v>
      </c>
      <c r="G279" s="181">
        <v>0.38</v>
      </c>
    </row>
    <row r="280" spans="1:7" ht="15.75">
      <c r="A280" s="168"/>
      <c r="B280" s="168"/>
      <c r="C280" s="168"/>
      <c r="D280" s="168"/>
      <c r="E280" s="378" t="s">
        <v>314</v>
      </c>
      <c r="F280" s="379"/>
      <c r="G280" s="176">
        <v>1.89</v>
      </c>
    </row>
    <row r="281" spans="1:7" ht="15.75">
      <c r="A281" s="168"/>
      <c r="B281" s="168"/>
      <c r="C281" s="168"/>
      <c r="D281" s="168"/>
      <c r="E281" s="380" t="s">
        <v>315</v>
      </c>
      <c r="F281" s="381"/>
      <c r="G281" s="176">
        <v>31.99</v>
      </c>
    </row>
    <row r="282" spans="1:7" ht="15.75">
      <c r="A282" s="168"/>
      <c r="B282" s="168"/>
      <c r="C282" s="168"/>
      <c r="D282" s="168"/>
      <c r="E282" s="380" t="s">
        <v>316</v>
      </c>
      <c r="F282" s="381"/>
      <c r="G282" s="176">
        <v>1.37</v>
      </c>
    </row>
    <row r="283" spans="1:7" ht="15.75">
      <c r="A283" s="168"/>
      <c r="B283" s="168"/>
      <c r="C283" s="168"/>
      <c r="D283" s="168"/>
      <c r="E283" s="380" t="s">
        <v>317</v>
      </c>
      <c r="F283" s="381"/>
      <c r="G283" s="176">
        <v>33.36</v>
      </c>
    </row>
    <row r="284" spans="1:7" ht="15.75">
      <c r="A284" s="168"/>
      <c r="B284" s="168"/>
      <c r="C284" s="168"/>
      <c r="D284" s="168"/>
      <c r="E284" s="380" t="s">
        <v>318</v>
      </c>
      <c r="F284" s="381"/>
      <c r="G284" s="176">
        <v>8.22</v>
      </c>
    </row>
    <row r="285" spans="1:7" ht="15.75">
      <c r="A285" s="168"/>
      <c r="B285" s="168"/>
      <c r="C285" s="168"/>
      <c r="D285" s="168"/>
      <c r="E285" s="380" t="s">
        <v>319</v>
      </c>
      <c r="F285" s="381"/>
      <c r="G285" s="176">
        <v>41.58</v>
      </c>
    </row>
    <row r="286" spans="1:7" ht="15.75">
      <c r="A286" s="168"/>
      <c r="B286" s="168"/>
      <c r="C286" s="384" t="s">
        <v>278</v>
      </c>
      <c r="D286" s="385"/>
      <c r="E286" s="168"/>
      <c r="F286" s="182"/>
      <c r="G286" s="182"/>
    </row>
    <row r="287" spans="1:7" ht="15.75">
      <c r="A287" s="390" t="s">
        <v>473</v>
      </c>
      <c r="B287" s="387"/>
      <c r="C287" s="387"/>
      <c r="D287" s="387"/>
      <c r="E287" s="387"/>
      <c r="F287" s="387"/>
      <c r="G287" s="387"/>
    </row>
    <row r="288" spans="1:7" ht="31.5">
      <c r="A288" s="388" t="s">
        <v>286</v>
      </c>
      <c r="B288" s="389"/>
      <c r="C288" s="164" t="s">
        <v>287</v>
      </c>
      <c r="D288" s="164" t="s">
        <v>288</v>
      </c>
      <c r="E288" s="164" t="s">
        <v>289</v>
      </c>
      <c r="F288" s="175" t="s">
        <v>290</v>
      </c>
      <c r="G288" s="175" t="s">
        <v>291</v>
      </c>
    </row>
    <row r="289" spans="1:7" ht="31.5">
      <c r="A289" s="165" t="s">
        <v>474</v>
      </c>
      <c r="B289" s="166" t="s">
        <v>475</v>
      </c>
      <c r="C289" s="165" t="s">
        <v>294</v>
      </c>
      <c r="D289" s="165" t="s">
        <v>323</v>
      </c>
      <c r="E289" s="167">
        <v>1</v>
      </c>
      <c r="F289" s="181">
        <v>18.36</v>
      </c>
      <c r="G289" s="181">
        <v>18.36</v>
      </c>
    </row>
    <row r="290" spans="1:7" ht="78.75">
      <c r="A290" s="165" t="s">
        <v>476</v>
      </c>
      <c r="B290" s="166" t="s">
        <v>477</v>
      </c>
      <c r="C290" s="165" t="s">
        <v>294</v>
      </c>
      <c r="D290" s="165" t="s">
        <v>323</v>
      </c>
      <c r="E290" s="167">
        <v>1</v>
      </c>
      <c r="F290" s="181">
        <v>32.35</v>
      </c>
      <c r="G290" s="181">
        <v>32.35</v>
      </c>
    </row>
    <row r="291" spans="1:7" ht="15.75">
      <c r="A291" s="168"/>
      <c r="B291" s="168"/>
      <c r="C291" s="168"/>
      <c r="D291" s="168"/>
      <c r="E291" s="378" t="s">
        <v>304</v>
      </c>
      <c r="F291" s="379"/>
      <c r="G291" s="176">
        <v>50.71</v>
      </c>
    </row>
    <row r="292" spans="1:7" ht="31.5">
      <c r="A292" s="388" t="s">
        <v>305</v>
      </c>
      <c r="B292" s="389"/>
      <c r="C292" s="164" t="s">
        <v>287</v>
      </c>
      <c r="D292" s="164" t="s">
        <v>288</v>
      </c>
      <c r="E292" s="164" t="s">
        <v>289</v>
      </c>
      <c r="F292" s="175" t="s">
        <v>290</v>
      </c>
      <c r="G292" s="175" t="s">
        <v>291</v>
      </c>
    </row>
    <row r="293" spans="1:7" ht="31.5">
      <c r="A293" s="165" t="s">
        <v>338</v>
      </c>
      <c r="B293" s="166" t="s">
        <v>339</v>
      </c>
      <c r="C293" s="165" t="s">
        <v>294</v>
      </c>
      <c r="D293" s="165" t="s">
        <v>308</v>
      </c>
      <c r="E293" s="167">
        <v>0.2299</v>
      </c>
      <c r="F293" s="181">
        <v>7.6</v>
      </c>
      <c r="G293" s="181">
        <v>1.75</v>
      </c>
    </row>
    <row r="294" spans="1:7" ht="31.5">
      <c r="A294" s="165" t="s">
        <v>340</v>
      </c>
      <c r="B294" s="166" t="s">
        <v>341</v>
      </c>
      <c r="C294" s="165" t="s">
        <v>294</v>
      </c>
      <c r="D294" s="165" t="s">
        <v>308</v>
      </c>
      <c r="E294" s="167">
        <v>0.5518</v>
      </c>
      <c r="F294" s="181">
        <v>9.29</v>
      </c>
      <c r="G294" s="181">
        <v>5.13</v>
      </c>
    </row>
    <row r="295" spans="1:7" ht="15.75">
      <c r="A295" s="168"/>
      <c r="B295" s="168"/>
      <c r="C295" s="168"/>
      <c r="D295" s="168"/>
      <c r="E295" s="378" t="s">
        <v>314</v>
      </c>
      <c r="F295" s="379"/>
      <c r="G295" s="176">
        <v>6.88</v>
      </c>
    </row>
    <row r="296" spans="1:7" ht="15.75">
      <c r="A296" s="168"/>
      <c r="B296" s="168"/>
      <c r="C296" s="168"/>
      <c r="D296" s="168"/>
      <c r="E296" s="380" t="s">
        <v>315</v>
      </c>
      <c r="F296" s="381"/>
      <c r="G296" s="176">
        <v>57.59</v>
      </c>
    </row>
    <row r="297" spans="1:7" ht="15.75">
      <c r="A297" s="168"/>
      <c r="B297" s="168"/>
      <c r="C297" s="168"/>
      <c r="D297" s="168"/>
      <c r="E297" s="380" t="s">
        <v>316</v>
      </c>
      <c r="F297" s="381"/>
      <c r="G297" s="176">
        <v>4.82</v>
      </c>
    </row>
    <row r="298" spans="1:7" ht="15.75">
      <c r="A298" s="168"/>
      <c r="B298" s="168"/>
      <c r="C298" s="168"/>
      <c r="D298" s="168"/>
      <c r="E298" s="380" t="s">
        <v>317</v>
      </c>
      <c r="F298" s="381"/>
      <c r="G298" s="176">
        <v>62.41</v>
      </c>
    </row>
    <row r="299" spans="1:7" ht="15.75">
      <c r="A299" s="168"/>
      <c r="B299" s="168"/>
      <c r="C299" s="168"/>
      <c r="D299" s="168"/>
      <c r="E299" s="380" t="s">
        <v>318</v>
      </c>
      <c r="F299" s="381"/>
      <c r="G299" s="176">
        <v>15.38</v>
      </c>
    </row>
    <row r="300" spans="1:7" ht="15.75">
      <c r="A300" s="168"/>
      <c r="B300" s="168"/>
      <c r="C300" s="168"/>
      <c r="D300" s="168"/>
      <c r="E300" s="380" t="s">
        <v>319</v>
      </c>
      <c r="F300" s="381"/>
      <c r="G300" s="176">
        <v>77.79</v>
      </c>
    </row>
    <row r="301" spans="1:7" ht="15.75">
      <c r="A301" s="168"/>
      <c r="B301" s="168"/>
      <c r="C301" s="384" t="s">
        <v>278</v>
      </c>
      <c r="D301" s="385"/>
      <c r="E301" s="168"/>
      <c r="F301" s="182"/>
      <c r="G301" s="182"/>
    </row>
    <row r="302" spans="1:7" ht="15.75">
      <c r="A302" s="390" t="s">
        <v>478</v>
      </c>
      <c r="B302" s="387"/>
      <c r="C302" s="387"/>
      <c r="D302" s="387"/>
      <c r="E302" s="387"/>
      <c r="F302" s="387"/>
      <c r="G302" s="387"/>
    </row>
    <row r="303" spans="1:7" ht="31.5">
      <c r="A303" s="388" t="s">
        <v>305</v>
      </c>
      <c r="B303" s="389"/>
      <c r="C303" s="164" t="s">
        <v>287</v>
      </c>
      <c r="D303" s="164" t="s">
        <v>288</v>
      </c>
      <c r="E303" s="164" t="s">
        <v>289</v>
      </c>
      <c r="F303" s="175" t="s">
        <v>290</v>
      </c>
      <c r="G303" s="175" t="s">
        <v>291</v>
      </c>
    </row>
    <row r="304" spans="1:7" ht="47.25">
      <c r="A304" s="165" t="s">
        <v>479</v>
      </c>
      <c r="B304" s="166" t="s">
        <v>480</v>
      </c>
      <c r="C304" s="165" t="s">
        <v>294</v>
      </c>
      <c r="D304" s="165" t="s">
        <v>295</v>
      </c>
      <c r="E304" s="167">
        <v>2.2</v>
      </c>
      <c r="F304" s="181">
        <v>2.27</v>
      </c>
      <c r="G304" s="181">
        <v>4.99</v>
      </c>
    </row>
    <row r="305" spans="1:7" ht="47.25">
      <c r="A305" s="165" t="s">
        <v>481</v>
      </c>
      <c r="B305" s="166" t="s">
        <v>482</v>
      </c>
      <c r="C305" s="165" t="s">
        <v>294</v>
      </c>
      <c r="D305" s="165" t="s">
        <v>323</v>
      </c>
      <c r="E305" s="167">
        <v>1</v>
      </c>
      <c r="F305" s="181">
        <v>1.45</v>
      </c>
      <c r="G305" s="181">
        <v>1.45</v>
      </c>
    </row>
    <row r="306" spans="1:7" ht="63">
      <c r="A306" s="165" t="s">
        <v>353</v>
      </c>
      <c r="B306" s="166" t="s">
        <v>354</v>
      </c>
      <c r="C306" s="165" t="s">
        <v>294</v>
      </c>
      <c r="D306" s="165" t="s">
        <v>295</v>
      </c>
      <c r="E306" s="167">
        <v>2.2</v>
      </c>
      <c r="F306" s="181">
        <v>5.03</v>
      </c>
      <c r="G306" s="181">
        <v>11.07</v>
      </c>
    </row>
    <row r="307" spans="1:7" ht="78.75">
      <c r="A307" s="165" t="s">
        <v>483</v>
      </c>
      <c r="B307" s="166" t="s">
        <v>484</v>
      </c>
      <c r="C307" s="165" t="s">
        <v>294</v>
      </c>
      <c r="D307" s="165" t="s">
        <v>295</v>
      </c>
      <c r="E307" s="167">
        <v>2</v>
      </c>
      <c r="F307" s="181">
        <v>2.26</v>
      </c>
      <c r="G307" s="181">
        <v>4.52</v>
      </c>
    </row>
    <row r="308" spans="1:7" ht="78.75">
      <c r="A308" s="165" t="s">
        <v>485</v>
      </c>
      <c r="B308" s="166" t="s">
        <v>486</v>
      </c>
      <c r="C308" s="165" t="s">
        <v>294</v>
      </c>
      <c r="D308" s="165" t="s">
        <v>295</v>
      </c>
      <c r="E308" s="167">
        <v>2.2</v>
      </c>
      <c r="F308" s="181">
        <v>3.14</v>
      </c>
      <c r="G308" s="181">
        <v>6.91</v>
      </c>
    </row>
    <row r="309" spans="1:7" ht="63">
      <c r="A309" s="165" t="s">
        <v>487</v>
      </c>
      <c r="B309" s="166" t="s">
        <v>488</v>
      </c>
      <c r="C309" s="165" t="s">
        <v>294</v>
      </c>
      <c r="D309" s="165" t="s">
        <v>295</v>
      </c>
      <c r="E309" s="167">
        <v>12.6</v>
      </c>
      <c r="F309" s="181">
        <v>1.74</v>
      </c>
      <c r="G309" s="181">
        <v>21.92</v>
      </c>
    </row>
    <row r="310" spans="1:7" ht="47.25">
      <c r="A310" s="165" t="s">
        <v>489</v>
      </c>
      <c r="B310" s="166" t="s">
        <v>490</v>
      </c>
      <c r="C310" s="165" t="s">
        <v>294</v>
      </c>
      <c r="D310" s="165" t="s">
        <v>323</v>
      </c>
      <c r="E310" s="167">
        <v>0.375</v>
      </c>
      <c r="F310" s="181">
        <v>5.16</v>
      </c>
      <c r="G310" s="181">
        <v>1.94</v>
      </c>
    </row>
    <row r="311" spans="1:7" ht="63">
      <c r="A311" s="165" t="s">
        <v>491</v>
      </c>
      <c r="B311" s="166" t="s">
        <v>492</v>
      </c>
      <c r="C311" s="165" t="s">
        <v>294</v>
      </c>
      <c r="D311" s="165" t="s">
        <v>323</v>
      </c>
      <c r="E311" s="167">
        <v>1</v>
      </c>
      <c r="F311" s="181">
        <v>6.05</v>
      </c>
      <c r="G311" s="181">
        <v>6.05</v>
      </c>
    </row>
    <row r="312" spans="1:7" ht="63">
      <c r="A312" s="165" t="s">
        <v>493</v>
      </c>
      <c r="B312" s="166" t="s">
        <v>494</v>
      </c>
      <c r="C312" s="165" t="s">
        <v>294</v>
      </c>
      <c r="D312" s="165" t="s">
        <v>323</v>
      </c>
      <c r="E312" s="167">
        <v>1</v>
      </c>
      <c r="F312" s="181">
        <v>22.74</v>
      </c>
      <c r="G312" s="181">
        <v>22.74</v>
      </c>
    </row>
    <row r="313" spans="1:7" ht="15.75">
      <c r="A313" s="168"/>
      <c r="B313" s="168"/>
      <c r="C313" s="168"/>
      <c r="D313" s="168"/>
      <c r="E313" s="378" t="s">
        <v>314</v>
      </c>
      <c r="F313" s="379"/>
      <c r="G313" s="176">
        <v>81.59</v>
      </c>
    </row>
    <row r="314" spans="1:7" ht="15.75">
      <c r="A314" s="168"/>
      <c r="B314" s="168"/>
      <c r="C314" s="168"/>
      <c r="D314" s="168"/>
      <c r="E314" s="380" t="s">
        <v>315</v>
      </c>
      <c r="F314" s="381"/>
      <c r="G314" s="176">
        <v>81.59</v>
      </c>
    </row>
    <row r="315" spans="1:7" ht="15.75">
      <c r="A315" s="168"/>
      <c r="B315" s="168"/>
      <c r="C315" s="168"/>
      <c r="D315" s="168"/>
      <c r="E315" s="380" t="s">
        <v>316</v>
      </c>
      <c r="F315" s="381"/>
      <c r="G315" s="176">
        <v>31.12</v>
      </c>
    </row>
    <row r="316" spans="1:7" ht="15.75">
      <c r="A316" s="168"/>
      <c r="B316" s="168"/>
      <c r="C316" s="168"/>
      <c r="D316" s="168"/>
      <c r="E316" s="380" t="s">
        <v>317</v>
      </c>
      <c r="F316" s="381"/>
      <c r="G316" s="176">
        <v>112.71</v>
      </c>
    </row>
    <row r="317" spans="1:7" ht="15.75">
      <c r="A317" s="168"/>
      <c r="B317" s="168"/>
      <c r="C317" s="168"/>
      <c r="D317" s="168"/>
      <c r="E317" s="380" t="s">
        <v>318</v>
      </c>
      <c r="F317" s="381"/>
      <c r="G317" s="176">
        <v>27.78</v>
      </c>
    </row>
    <row r="318" spans="1:7" ht="15.75">
      <c r="A318" s="168"/>
      <c r="B318" s="168"/>
      <c r="C318" s="168"/>
      <c r="D318" s="168"/>
      <c r="E318" s="380" t="s">
        <v>319</v>
      </c>
      <c r="F318" s="381"/>
      <c r="G318" s="176">
        <v>140.49</v>
      </c>
    </row>
    <row r="319" spans="1:7" ht="15.75">
      <c r="A319" s="168"/>
      <c r="B319" s="168"/>
      <c r="C319" s="384" t="s">
        <v>278</v>
      </c>
      <c r="D319" s="385"/>
      <c r="E319" s="168"/>
      <c r="F319" s="182"/>
      <c r="G319" s="182"/>
    </row>
    <row r="320" spans="1:7" ht="15.75">
      <c r="A320" s="390" t="s">
        <v>495</v>
      </c>
      <c r="B320" s="387"/>
      <c r="C320" s="387"/>
      <c r="D320" s="387"/>
      <c r="E320" s="387"/>
      <c r="F320" s="387"/>
      <c r="G320" s="387"/>
    </row>
    <row r="321" spans="1:7" ht="31.5">
      <c r="A321" s="388" t="s">
        <v>305</v>
      </c>
      <c r="B321" s="389"/>
      <c r="C321" s="164" t="s">
        <v>287</v>
      </c>
      <c r="D321" s="164" t="s">
        <v>288</v>
      </c>
      <c r="E321" s="164" t="s">
        <v>289</v>
      </c>
      <c r="F321" s="175" t="s">
        <v>290</v>
      </c>
      <c r="G321" s="175" t="s">
        <v>291</v>
      </c>
    </row>
    <row r="322" spans="1:7" ht="47.25">
      <c r="A322" s="165" t="s">
        <v>479</v>
      </c>
      <c r="B322" s="166" t="s">
        <v>480</v>
      </c>
      <c r="C322" s="165" t="s">
        <v>294</v>
      </c>
      <c r="D322" s="165" t="s">
        <v>295</v>
      </c>
      <c r="E322" s="167">
        <v>2.2</v>
      </c>
      <c r="F322" s="181">
        <v>2.27</v>
      </c>
      <c r="G322" s="181">
        <v>4.99</v>
      </c>
    </row>
    <row r="323" spans="1:7" ht="47.25">
      <c r="A323" s="165" t="s">
        <v>481</v>
      </c>
      <c r="B323" s="166" t="s">
        <v>482</v>
      </c>
      <c r="C323" s="165" t="s">
        <v>294</v>
      </c>
      <c r="D323" s="165" t="s">
        <v>323</v>
      </c>
      <c r="E323" s="167">
        <v>1</v>
      </c>
      <c r="F323" s="181">
        <v>1.45</v>
      </c>
      <c r="G323" s="181">
        <v>1.45</v>
      </c>
    </row>
    <row r="324" spans="1:7" ht="63">
      <c r="A324" s="165" t="s">
        <v>353</v>
      </c>
      <c r="B324" s="166" t="s">
        <v>354</v>
      </c>
      <c r="C324" s="165" t="s">
        <v>294</v>
      </c>
      <c r="D324" s="165" t="s">
        <v>295</v>
      </c>
      <c r="E324" s="167">
        <v>2.2</v>
      </c>
      <c r="F324" s="181">
        <v>5.03</v>
      </c>
      <c r="G324" s="181">
        <v>11.07</v>
      </c>
    </row>
    <row r="325" spans="1:7" ht="78.75">
      <c r="A325" s="165" t="s">
        <v>483</v>
      </c>
      <c r="B325" s="166" t="s">
        <v>484</v>
      </c>
      <c r="C325" s="165" t="s">
        <v>294</v>
      </c>
      <c r="D325" s="165" t="s">
        <v>295</v>
      </c>
      <c r="E325" s="167">
        <v>2</v>
      </c>
      <c r="F325" s="181">
        <v>2.26</v>
      </c>
      <c r="G325" s="181">
        <v>4.52</v>
      </c>
    </row>
    <row r="326" spans="1:7" ht="78.75">
      <c r="A326" s="165" t="s">
        <v>485</v>
      </c>
      <c r="B326" s="166" t="s">
        <v>486</v>
      </c>
      <c r="C326" s="165" t="s">
        <v>294</v>
      </c>
      <c r="D326" s="165" t="s">
        <v>295</v>
      </c>
      <c r="E326" s="167">
        <v>2.2</v>
      </c>
      <c r="F326" s="181">
        <v>3.14</v>
      </c>
      <c r="G326" s="181">
        <v>6.91</v>
      </c>
    </row>
    <row r="327" spans="1:7" ht="63">
      <c r="A327" s="165" t="s">
        <v>487</v>
      </c>
      <c r="B327" s="166" t="s">
        <v>488</v>
      </c>
      <c r="C327" s="165" t="s">
        <v>294</v>
      </c>
      <c r="D327" s="165" t="s">
        <v>295</v>
      </c>
      <c r="E327" s="167">
        <v>12.6</v>
      </c>
      <c r="F327" s="181">
        <v>1.74</v>
      </c>
      <c r="G327" s="181">
        <v>21.92</v>
      </c>
    </row>
    <row r="328" spans="1:7" ht="47.25">
      <c r="A328" s="165" t="s">
        <v>489</v>
      </c>
      <c r="B328" s="166" t="s">
        <v>490</v>
      </c>
      <c r="C328" s="165" t="s">
        <v>294</v>
      </c>
      <c r="D328" s="165" t="s">
        <v>323</v>
      </c>
      <c r="E328" s="167">
        <v>0.375</v>
      </c>
      <c r="F328" s="181">
        <v>5.16</v>
      </c>
      <c r="G328" s="181">
        <v>1.94</v>
      </c>
    </row>
    <row r="329" spans="1:7" ht="63">
      <c r="A329" s="165" t="s">
        <v>491</v>
      </c>
      <c r="B329" s="166" t="s">
        <v>492</v>
      </c>
      <c r="C329" s="165" t="s">
        <v>294</v>
      </c>
      <c r="D329" s="165" t="s">
        <v>323</v>
      </c>
      <c r="E329" s="167">
        <v>1</v>
      </c>
      <c r="F329" s="181">
        <v>6.05</v>
      </c>
      <c r="G329" s="181">
        <v>6.05</v>
      </c>
    </row>
    <row r="330" spans="1:7" ht="63">
      <c r="A330" s="165" t="s">
        <v>496</v>
      </c>
      <c r="B330" s="166" t="s">
        <v>497</v>
      </c>
      <c r="C330" s="165" t="s">
        <v>294</v>
      </c>
      <c r="D330" s="165" t="s">
        <v>323</v>
      </c>
      <c r="E330" s="167">
        <v>1</v>
      </c>
      <c r="F330" s="181">
        <v>15.14</v>
      </c>
      <c r="G330" s="181">
        <v>15.14</v>
      </c>
    </row>
    <row r="331" spans="1:7" ht="15.75">
      <c r="A331" s="168"/>
      <c r="B331" s="168"/>
      <c r="C331" s="168"/>
      <c r="D331" s="168"/>
      <c r="E331" s="378" t="s">
        <v>314</v>
      </c>
      <c r="F331" s="379"/>
      <c r="G331" s="176">
        <v>73.99</v>
      </c>
    </row>
    <row r="332" spans="1:7" ht="15.75">
      <c r="A332" s="168"/>
      <c r="B332" s="168"/>
      <c r="C332" s="168"/>
      <c r="D332" s="168"/>
      <c r="E332" s="380" t="s">
        <v>315</v>
      </c>
      <c r="F332" s="381"/>
      <c r="G332" s="176">
        <v>73.99</v>
      </c>
    </row>
    <row r="333" spans="1:7" ht="15.75">
      <c r="A333" s="168"/>
      <c r="B333" s="168"/>
      <c r="C333" s="168"/>
      <c r="D333" s="168"/>
      <c r="E333" s="380" t="s">
        <v>316</v>
      </c>
      <c r="F333" s="381"/>
      <c r="G333" s="176">
        <v>28.28</v>
      </c>
    </row>
    <row r="334" spans="1:7" ht="15.75">
      <c r="A334" s="168"/>
      <c r="B334" s="168"/>
      <c r="C334" s="168"/>
      <c r="D334" s="168"/>
      <c r="E334" s="380" t="s">
        <v>317</v>
      </c>
      <c r="F334" s="381"/>
      <c r="G334" s="176">
        <v>102.27</v>
      </c>
    </row>
    <row r="335" spans="1:7" ht="15.75">
      <c r="A335" s="168"/>
      <c r="B335" s="168"/>
      <c r="C335" s="168"/>
      <c r="D335" s="168"/>
      <c r="E335" s="380" t="s">
        <v>318</v>
      </c>
      <c r="F335" s="381"/>
      <c r="G335" s="176">
        <v>25.21</v>
      </c>
    </row>
    <row r="336" spans="1:7" ht="15.75">
      <c r="A336" s="168"/>
      <c r="B336" s="168"/>
      <c r="C336" s="168"/>
      <c r="D336" s="168"/>
      <c r="E336" s="380" t="s">
        <v>319</v>
      </c>
      <c r="F336" s="381"/>
      <c r="G336" s="176">
        <v>127.48</v>
      </c>
    </row>
    <row r="337" spans="1:7" ht="15.75">
      <c r="A337" s="168"/>
      <c r="B337" s="168"/>
      <c r="C337" s="384" t="s">
        <v>278</v>
      </c>
      <c r="D337" s="385"/>
      <c r="E337" s="168"/>
      <c r="F337" s="182"/>
      <c r="G337" s="182"/>
    </row>
    <row r="338" spans="1:7" ht="15.75">
      <c r="A338" s="390" t="s">
        <v>498</v>
      </c>
      <c r="B338" s="387"/>
      <c r="C338" s="387"/>
      <c r="D338" s="387"/>
      <c r="E338" s="387"/>
      <c r="F338" s="387"/>
      <c r="G338" s="387"/>
    </row>
    <row r="339" spans="1:7" ht="31.5">
      <c r="A339" s="388" t="s">
        <v>305</v>
      </c>
      <c r="B339" s="389"/>
      <c r="C339" s="164" t="s">
        <v>287</v>
      </c>
      <c r="D339" s="164" t="s">
        <v>288</v>
      </c>
      <c r="E339" s="164" t="s">
        <v>289</v>
      </c>
      <c r="F339" s="175" t="s">
        <v>290</v>
      </c>
      <c r="G339" s="175" t="s">
        <v>291</v>
      </c>
    </row>
    <row r="340" spans="1:7" ht="47.25">
      <c r="A340" s="165" t="s">
        <v>479</v>
      </c>
      <c r="B340" s="166" t="s">
        <v>480</v>
      </c>
      <c r="C340" s="165" t="s">
        <v>294</v>
      </c>
      <c r="D340" s="165" t="s">
        <v>295</v>
      </c>
      <c r="E340" s="167">
        <v>2.2</v>
      </c>
      <c r="F340" s="181">
        <v>2.27</v>
      </c>
      <c r="G340" s="181">
        <v>4.99</v>
      </c>
    </row>
    <row r="341" spans="1:7" ht="47.25">
      <c r="A341" s="165" t="s">
        <v>481</v>
      </c>
      <c r="B341" s="166" t="s">
        <v>482</v>
      </c>
      <c r="C341" s="165" t="s">
        <v>294</v>
      </c>
      <c r="D341" s="165" t="s">
        <v>323</v>
      </c>
      <c r="E341" s="167">
        <v>1</v>
      </c>
      <c r="F341" s="181">
        <v>1.45</v>
      </c>
      <c r="G341" s="181">
        <v>1.45</v>
      </c>
    </row>
    <row r="342" spans="1:7" ht="63">
      <c r="A342" s="165" t="s">
        <v>353</v>
      </c>
      <c r="B342" s="166" t="s">
        <v>354</v>
      </c>
      <c r="C342" s="165" t="s">
        <v>294</v>
      </c>
      <c r="D342" s="165" t="s">
        <v>295</v>
      </c>
      <c r="E342" s="167">
        <v>2.2</v>
      </c>
      <c r="F342" s="181">
        <v>5.03</v>
      </c>
      <c r="G342" s="181">
        <v>11.07</v>
      </c>
    </row>
    <row r="343" spans="1:7" ht="78.75">
      <c r="A343" s="165" t="s">
        <v>483</v>
      </c>
      <c r="B343" s="166" t="s">
        <v>484</v>
      </c>
      <c r="C343" s="165" t="s">
        <v>294</v>
      </c>
      <c r="D343" s="165" t="s">
        <v>295</v>
      </c>
      <c r="E343" s="167">
        <v>2</v>
      </c>
      <c r="F343" s="181">
        <v>2.26</v>
      </c>
      <c r="G343" s="181">
        <v>4.52</v>
      </c>
    </row>
    <row r="344" spans="1:7" ht="78.75">
      <c r="A344" s="165" t="s">
        <v>485</v>
      </c>
      <c r="B344" s="166" t="s">
        <v>486</v>
      </c>
      <c r="C344" s="165" t="s">
        <v>294</v>
      </c>
      <c r="D344" s="165" t="s">
        <v>295</v>
      </c>
      <c r="E344" s="167">
        <v>2.2</v>
      </c>
      <c r="F344" s="181">
        <v>3.14</v>
      </c>
      <c r="G344" s="181">
        <v>6.91</v>
      </c>
    </row>
    <row r="345" spans="1:7" ht="63">
      <c r="A345" s="165" t="s">
        <v>499</v>
      </c>
      <c r="B345" s="166" t="s">
        <v>500</v>
      </c>
      <c r="C345" s="165" t="s">
        <v>294</v>
      </c>
      <c r="D345" s="165" t="s">
        <v>295</v>
      </c>
      <c r="E345" s="167">
        <v>8.4</v>
      </c>
      <c r="F345" s="181">
        <v>1.18</v>
      </c>
      <c r="G345" s="181">
        <v>9.91</v>
      </c>
    </row>
    <row r="346" spans="1:7" ht="47.25">
      <c r="A346" s="165" t="s">
        <v>489</v>
      </c>
      <c r="B346" s="166" t="s">
        <v>490</v>
      </c>
      <c r="C346" s="165" t="s">
        <v>294</v>
      </c>
      <c r="D346" s="165" t="s">
        <v>323</v>
      </c>
      <c r="E346" s="167">
        <v>0.375</v>
      </c>
      <c r="F346" s="181">
        <v>5.16</v>
      </c>
      <c r="G346" s="181">
        <v>1.94</v>
      </c>
    </row>
    <row r="347" spans="1:7" ht="63">
      <c r="A347" s="165" t="s">
        <v>491</v>
      </c>
      <c r="B347" s="166" t="s">
        <v>492</v>
      </c>
      <c r="C347" s="165" t="s">
        <v>294</v>
      </c>
      <c r="D347" s="165" t="s">
        <v>323</v>
      </c>
      <c r="E347" s="167">
        <v>1</v>
      </c>
      <c r="F347" s="181">
        <v>6.05</v>
      </c>
      <c r="G347" s="181">
        <v>6.05</v>
      </c>
    </row>
    <row r="348" spans="1:7" ht="63">
      <c r="A348" s="165" t="s">
        <v>501</v>
      </c>
      <c r="B348" s="166" t="s">
        <v>502</v>
      </c>
      <c r="C348" s="165" t="s">
        <v>294</v>
      </c>
      <c r="D348" s="165" t="s">
        <v>323</v>
      </c>
      <c r="E348" s="167">
        <v>1</v>
      </c>
      <c r="F348" s="181">
        <v>11.83</v>
      </c>
      <c r="G348" s="181">
        <v>11.83</v>
      </c>
    </row>
    <row r="349" spans="1:7" ht="15.75">
      <c r="A349" s="168"/>
      <c r="B349" s="168"/>
      <c r="C349" s="168"/>
      <c r="D349" s="168"/>
      <c r="E349" s="378" t="s">
        <v>314</v>
      </c>
      <c r="F349" s="379"/>
      <c r="G349" s="176">
        <v>58.67</v>
      </c>
    </row>
    <row r="350" spans="1:7" ht="15.75">
      <c r="A350" s="168"/>
      <c r="B350" s="168"/>
      <c r="C350" s="168"/>
      <c r="D350" s="168"/>
      <c r="E350" s="380" t="s">
        <v>315</v>
      </c>
      <c r="F350" s="381"/>
      <c r="G350" s="176">
        <v>58.67</v>
      </c>
    </row>
    <row r="351" spans="1:7" ht="15.75">
      <c r="A351" s="168"/>
      <c r="B351" s="168"/>
      <c r="C351" s="168"/>
      <c r="D351" s="168"/>
      <c r="E351" s="380" t="s">
        <v>316</v>
      </c>
      <c r="F351" s="381"/>
      <c r="G351" s="176">
        <v>25.47</v>
      </c>
    </row>
    <row r="352" spans="1:7" ht="15.75">
      <c r="A352" s="168"/>
      <c r="B352" s="168"/>
      <c r="C352" s="168"/>
      <c r="D352" s="168"/>
      <c r="E352" s="380" t="s">
        <v>317</v>
      </c>
      <c r="F352" s="381"/>
      <c r="G352" s="176">
        <v>84.14</v>
      </c>
    </row>
    <row r="353" spans="1:7" ht="15.75">
      <c r="A353" s="168"/>
      <c r="B353" s="168"/>
      <c r="C353" s="168"/>
      <c r="D353" s="168"/>
      <c r="E353" s="380" t="s">
        <v>318</v>
      </c>
      <c r="F353" s="381"/>
      <c r="G353" s="176">
        <v>20.74</v>
      </c>
    </row>
    <row r="354" spans="1:7" ht="15.75">
      <c r="A354" s="168"/>
      <c r="B354" s="168"/>
      <c r="C354" s="168"/>
      <c r="D354" s="168"/>
      <c r="E354" s="380" t="s">
        <v>319</v>
      </c>
      <c r="F354" s="381"/>
      <c r="G354" s="176">
        <v>104.88</v>
      </c>
    </row>
    <row r="355" spans="1:7" ht="15.75">
      <c r="A355" s="168"/>
      <c r="B355" s="168"/>
      <c r="C355" s="384" t="s">
        <v>278</v>
      </c>
      <c r="D355" s="385"/>
      <c r="E355" s="168"/>
      <c r="F355" s="182"/>
      <c r="G355" s="182"/>
    </row>
    <row r="356" spans="1:7" ht="15.75">
      <c r="A356" s="390" t="s">
        <v>503</v>
      </c>
      <c r="B356" s="387"/>
      <c r="C356" s="387"/>
      <c r="D356" s="387"/>
      <c r="E356" s="387"/>
      <c r="F356" s="387"/>
      <c r="G356" s="387"/>
    </row>
    <row r="357" spans="1:7" ht="31.5">
      <c r="A357" s="388" t="s">
        <v>504</v>
      </c>
      <c r="B357" s="389"/>
      <c r="C357" s="164" t="s">
        <v>287</v>
      </c>
      <c r="D357" s="164" t="s">
        <v>288</v>
      </c>
      <c r="E357" s="164" t="s">
        <v>289</v>
      </c>
      <c r="F357" s="175" t="s">
        <v>290</v>
      </c>
      <c r="G357" s="175" t="s">
        <v>291</v>
      </c>
    </row>
    <row r="358" spans="1:7" ht="31.5">
      <c r="A358" s="165" t="s">
        <v>505</v>
      </c>
      <c r="B358" s="166" t="s">
        <v>506</v>
      </c>
      <c r="C358" s="165" t="s">
        <v>294</v>
      </c>
      <c r="D358" s="165" t="s">
        <v>507</v>
      </c>
      <c r="E358" s="167">
        <v>1</v>
      </c>
      <c r="F358" s="181">
        <v>52.39</v>
      </c>
      <c r="G358" s="181">
        <v>52.39</v>
      </c>
    </row>
    <row r="359" spans="1:7" ht="31.5">
      <c r="A359" s="165" t="s">
        <v>508</v>
      </c>
      <c r="B359" s="166" t="s">
        <v>509</v>
      </c>
      <c r="C359" s="165" t="s">
        <v>294</v>
      </c>
      <c r="D359" s="165" t="s">
        <v>507</v>
      </c>
      <c r="E359" s="167">
        <v>1</v>
      </c>
      <c r="F359" s="181">
        <v>8.04</v>
      </c>
      <c r="G359" s="181">
        <v>8.04</v>
      </c>
    </row>
    <row r="360" spans="1:7" ht="15.75">
      <c r="A360" s="168"/>
      <c r="B360" s="168"/>
      <c r="C360" s="168"/>
      <c r="D360" s="168"/>
      <c r="E360" s="378" t="s">
        <v>510</v>
      </c>
      <c r="F360" s="379"/>
      <c r="G360" s="176">
        <v>60.43</v>
      </c>
    </row>
    <row r="361" spans="1:7" ht="31.5">
      <c r="A361" s="388" t="s">
        <v>511</v>
      </c>
      <c r="B361" s="389"/>
      <c r="C361" s="164" t="s">
        <v>287</v>
      </c>
      <c r="D361" s="164" t="s">
        <v>288</v>
      </c>
      <c r="E361" s="164" t="s">
        <v>289</v>
      </c>
      <c r="F361" s="175" t="s">
        <v>290</v>
      </c>
      <c r="G361" s="175" t="s">
        <v>291</v>
      </c>
    </row>
    <row r="362" spans="1:7" ht="31.5">
      <c r="A362" s="165" t="s">
        <v>512</v>
      </c>
      <c r="B362" s="166" t="s">
        <v>513</v>
      </c>
      <c r="C362" s="165" t="s">
        <v>294</v>
      </c>
      <c r="D362" s="165" t="s">
        <v>507</v>
      </c>
      <c r="E362" s="167">
        <v>1</v>
      </c>
      <c r="F362" s="181">
        <v>7956.24</v>
      </c>
      <c r="G362" s="181">
        <v>7956.24</v>
      </c>
    </row>
    <row r="363" spans="1:7" ht="15.75">
      <c r="A363" s="168"/>
      <c r="B363" s="168"/>
      <c r="C363" s="168"/>
      <c r="D363" s="168"/>
      <c r="E363" s="378" t="s">
        <v>514</v>
      </c>
      <c r="F363" s="379"/>
      <c r="G363" s="176">
        <v>7956.24</v>
      </c>
    </row>
    <row r="364" spans="1:7" ht="31.5">
      <c r="A364" s="388" t="s">
        <v>286</v>
      </c>
      <c r="B364" s="389"/>
      <c r="C364" s="164" t="s">
        <v>287</v>
      </c>
      <c r="D364" s="164" t="s">
        <v>288</v>
      </c>
      <c r="E364" s="164" t="s">
        <v>289</v>
      </c>
      <c r="F364" s="175" t="s">
        <v>290</v>
      </c>
      <c r="G364" s="175" t="s">
        <v>291</v>
      </c>
    </row>
    <row r="365" spans="1:7" ht="47.25">
      <c r="A365" s="165" t="s">
        <v>515</v>
      </c>
      <c r="B365" s="166" t="s">
        <v>516</v>
      </c>
      <c r="C365" s="165" t="s">
        <v>294</v>
      </c>
      <c r="D365" s="165" t="s">
        <v>507</v>
      </c>
      <c r="E365" s="167">
        <v>1</v>
      </c>
      <c r="F365" s="181">
        <v>1.2</v>
      </c>
      <c r="G365" s="181">
        <v>1.2</v>
      </c>
    </row>
    <row r="366" spans="1:7" ht="47.25">
      <c r="A366" s="165" t="s">
        <v>517</v>
      </c>
      <c r="B366" s="166" t="s">
        <v>518</v>
      </c>
      <c r="C366" s="165" t="s">
        <v>294</v>
      </c>
      <c r="D366" s="165" t="s">
        <v>507</v>
      </c>
      <c r="E366" s="167">
        <v>1</v>
      </c>
      <c r="F366" s="181">
        <v>87.73</v>
      </c>
      <c r="G366" s="181">
        <v>87.73</v>
      </c>
    </row>
    <row r="367" spans="1:7" ht="15.75">
      <c r="A367" s="168"/>
      <c r="B367" s="168"/>
      <c r="C367" s="168"/>
      <c r="D367" s="168"/>
      <c r="E367" s="378" t="s">
        <v>304</v>
      </c>
      <c r="F367" s="379"/>
      <c r="G367" s="176">
        <v>88.93</v>
      </c>
    </row>
    <row r="368" spans="1:7" ht="31.5">
      <c r="A368" s="388" t="s">
        <v>305</v>
      </c>
      <c r="B368" s="389"/>
      <c r="C368" s="164" t="s">
        <v>287</v>
      </c>
      <c r="D368" s="164" t="s">
        <v>288</v>
      </c>
      <c r="E368" s="164" t="s">
        <v>289</v>
      </c>
      <c r="F368" s="175" t="s">
        <v>290</v>
      </c>
      <c r="G368" s="175" t="s">
        <v>291</v>
      </c>
    </row>
    <row r="369" spans="1:7" ht="63">
      <c r="A369" s="165" t="s">
        <v>519</v>
      </c>
      <c r="B369" s="166" t="s">
        <v>520</v>
      </c>
      <c r="C369" s="165" t="s">
        <v>294</v>
      </c>
      <c r="D369" s="165" t="s">
        <v>507</v>
      </c>
      <c r="E369" s="167">
        <v>1</v>
      </c>
      <c r="F369" s="181">
        <v>72.4</v>
      </c>
      <c r="G369" s="181">
        <v>72.4</v>
      </c>
    </row>
    <row r="370" spans="1:7" ht="15.75">
      <c r="A370" s="168"/>
      <c r="B370" s="168"/>
      <c r="C370" s="168"/>
      <c r="D370" s="168"/>
      <c r="E370" s="378" t="s">
        <v>314</v>
      </c>
      <c r="F370" s="379"/>
      <c r="G370" s="176">
        <v>72.4</v>
      </c>
    </row>
    <row r="371" spans="1:7" ht="15.75">
      <c r="A371" s="168"/>
      <c r="B371" s="168"/>
      <c r="C371" s="168"/>
      <c r="D371" s="168"/>
      <c r="E371" s="380" t="s">
        <v>315</v>
      </c>
      <c r="F371" s="381"/>
      <c r="G371" s="176">
        <v>8178</v>
      </c>
    </row>
    <row r="372" spans="1:7" ht="15.75">
      <c r="A372" s="168"/>
      <c r="B372" s="168"/>
      <c r="C372" s="168"/>
      <c r="D372" s="168"/>
      <c r="E372" s="380" t="s">
        <v>521</v>
      </c>
      <c r="F372" s="381"/>
      <c r="G372" s="176">
        <v>5868.94</v>
      </c>
    </row>
    <row r="373" spans="1:7" ht="15.75">
      <c r="A373" s="168"/>
      <c r="B373" s="168"/>
      <c r="C373" s="168"/>
      <c r="D373" s="168"/>
      <c r="E373" s="380" t="s">
        <v>317</v>
      </c>
      <c r="F373" s="381"/>
      <c r="G373" s="176">
        <v>14046.94</v>
      </c>
    </row>
    <row r="374" spans="1:7" ht="15.75">
      <c r="A374" s="168"/>
      <c r="B374" s="168"/>
      <c r="C374" s="168"/>
      <c r="D374" s="168"/>
      <c r="E374" s="380" t="s">
        <v>318</v>
      </c>
      <c r="F374" s="381"/>
      <c r="G374" s="176">
        <v>3462.57</v>
      </c>
    </row>
    <row r="375" spans="1:7" ht="15.75">
      <c r="A375" s="168"/>
      <c r="B375" s="168"/>
      <c r="C375" s="168"/>
      <c r="D375" s="168"/>
      <c r="E375" s="380" t="s">
        <v>319</v>
      </c>
      <c r="F375" s="381"/>
      <c r="G375" s="176">
        <v>17509.51</v>
      </c>
    </row>
    <row r="376" spans="1:7" ht="15.75">
      <c r="A376" s="168"/>
      <c r="B376" s="168"/>
      <c r="C376" s="384" t="s">
        <v>278</v>
      </c>
      <c r="D376" s="385"/>
      <c r="E376" s="168"/>
      <c r="F376" s="182"/>
      <c r="G376" s="182"/>
    </row>
    <row r="377" spans="1:7" ht="15.75">
      <c r="A377" s="390" t="s">
        <v>522</v>
      </c>
      <c r="B377" s="387"/>
      <c r="C377" s="387"/>
      <c r="D377" s="387"/>
      <c r="E377" s="387"/>
      <c r="F377" s="387"/>
      <c r="G377" s="387"/>
    </row>
    <row r="378" spans="1:7" ht="31.5">
      <c r="A378" s="388" t="s">
        <v>504</v>
      </c>
      <c r="B378" s="389"/>
      <c r="C378" s="164" t="s">
        <v>287</v>
      </c>
      <c r="D378" s="164" t="s">
        <v>288</v>
      </c>
      <c r="E378" s="164" t="s">
        <v>289</v>
      </c>
      <c r="F378" s="175" t="s">
        <v>290</v>
      </c>
      <c r="G378" s="175" t="s">
        <v>291</v>
      </c>
    </row>
    <row r="379" spans="1:7" ht="31.5">
      <c r="A379" s="165" t="s">
        <v>505</v>
      </c>
      <c r="B379" s="166" t="s">
        <v>506</v>
      </c>
      <c r="C379" s="165" t="s">
        <v>294</v>
      </c>
      <c r="D379" s="165" t="s">
        <v>507</v>
      </c>
      <c r="E379" s="167">
        <v>1</v>
      </c>
      <c r="F379" s="181">
        <v>52.39</v>
      </c>
      <c r="G379" s="181">
        <v>52.39</v>
      </c>
    </row>
    <row r="380" spans="1:7" ht="31.5">
      <c r="A380" s="165" t="s">
        <v>508</v>
      </c>
      <c r="B380" s="166" t="s">
        <v>509</v>
      </c>
      <c r="C380" s="165" t="s">
        <v>294</v>
      </c>
      <c r="D380" s="165" t="s">
        <v>507</v>
      </c>
      <c r="E380" s="167">
        <v>1</v>
      </c>
      <c r="F380" s="181">
        <v>8.04</v>
      </c>
      <c r="G380" s="181">
        <v>8.04</v>
      </c>
    </row>
    <row r="381" spans="1:7" ht="15.75">
      <c r="A381" s="168"/>
      <c r="B381" s="168"/>
      <c r="C381" s="168"/>
      <c r="D381" s="168"/>
      <c r="E381" s="378" t="s">
        <v>510</v>
      </c>
      <c r="F381" s="379"/>
      <c r="G381" s="176">
        <v>60.43</v>
      </c>
    </row>
    <row r="382" spans="1:7" ht="31.5">
      <c r="A382" s="388" t="s">
        <v>511</v>
      </c>
      <c r="B382" s="389"/>
      <c r="C382" s="164" t="s">
        <v>287</v>
      </c>
      <c r="D382" s="164" t="s">
        <v>288</v>
      </c>
      <c r="E382" s="164" t="s">
        <v>289</v>
      </c>
      <c r="F382" s="175" t="s">
        <v>290</v>
      </c>
      <c r="G382" s="175" t="s">
        <v>291</v>
      </c>
    </row>
    <row r="383" spans="1:7" ht="15.75">
      <c r="A383" s="165" t="s">
        <v>523</v>
      </c>
      <c r="B383" s="166" t="s">
        <v>524</v>
      </c>
      <c r="C383" s="165" t="s">
        <v>294</v>
      </c>
      <c r="D383" s="165" t="s">
        <v>507</v>
      </c>
      <c r="E383" s="167">
        <v>1</v>
      </c>
      <c r="F383" s="181">
        <v>2044.27</v>
      </c>
      <c r="G383" s="181">
        <v>2044.27</v>
      </c>
    </row>
    <row r="384" spans="1:7" ht="15.75">
      <c r="A384" s="168"/>
      <c r="B384" s="168"/>
      <c r="C384" s="168"/>
      <c r="D384" s="168"/>
      <c r="E384" s="378" t="s">
        <v>514</v>
      </c>
      <c r="F384" s="379"/>
      <c r="G384" s="176">
        <v>2044.27</v>
      </c>
    </row>
    <row r="385" spans="1:7" ht="31.5">
      <c r="A385" s="388" t="s">
        <v>286</v>
      </c>
      <c r="B385" s="389"/>
      <c r="C385" s="164" t="s">
        <v>287</v>
      </c>
      <c r="D385" s="164" t="s">
        <v>288</v>
      </c>
      <c r="E385" s="164" t="s">
        <v>289</v>
      </c>
      <c r="F385" s="175" t="s">
        <v>290</v>
      </c>
      <c r="G385" s="175" t="s">
        <v>291</v>
      </c>
    </row>
    <row r="386" spans="1:7" ht="47.25">
      <c r="A386" s="165" t="s">
        <v>525</v>
      </c>
      <c r="B386" s="166" t="s">
        <v>526</v>
      </c>
      <c r="C386" s="165" t="s">
        <v>294</v>
      </c>
      <c r="D386" s="165" t="s">
        <v>507</v>
      </c>
      <c r="E386" s="167">
        <v>1</v>
      </c>
      <c r="F386" s="181">
        <v>11.7</v>
      </c>
      <c r="G386" s="181">
        <v>11.7</v>
      </c>
    </row>
    <row r="387" spans="1:7" ht="47.25">
      <c r="A387" s="165" t="s">
        <v>527</v>
      </c>
      <c r="B387" s="166" t="s">
        <v>528</v>
      </c>
      <c r="C387" s="165" t="s">
        <v>294</v>
      </c>
      <c r="D387" s="165" t="s">
        <v>507</v>
      </c>
      <c r="E387" s="167">
        <v>1</v>
      </c>
      <c r="F387" s="181">
        <v>146.1</v>
      </c>
      <c r="G387" s="181">
        <v>146.1</v>
      </c>
    </row>
    <row r="388" spans="1:7" ht="15.75">
      <c r="A388" s="168"/>
      <c r="B388" s="168"/>
      <c r="C388" s="168"/>
      <c r="D388" s="168"/>
      <c r="E388" s="378" t="s">
        <v>304</v>
      </c>
      <c r="F388" s="379"/>
      <c r="G388" s="176">
        <v>157.8</v>
      </c>
    </row>
    <row r="389" spans="1:7" ht="31.5">
      <c r="A389" s="388" t="s">
        <v>305</v>
      </c>
      <c r="B389" s="389"/>
      <c r="C389" s="164" t="s">
        <v>287</v>
      </c>
      <c r="D389" s="164" t="s">
        <v>288</v>
      </c>
      <c r="E389" s="164" t="s">
        <v>289</v>
      </c>
      <c r="F389" s="175" t="s">
        <v>290</v>
      </c>
      <c r="G389" s="175" t="s">
        <v>291</v>
      </c>
    </row>
    <row r="390" spans="1:7" ht="47.25">
      <c r="A390" s="165" t="s">
        <v>529</v>
      </c>
      <c r="B390" s="166" t="s">
        <v>530</v>
      </c>
      <c r="C390" s="165" t="s">
        <v>294</v>
      </c>
      <c r="D390" s="165" t="s">
        <v>507</v>
      </c>
      <c r="E390" s="167">
        <v>1</v>
      </c>
      <c r="F390" s="181">
        <v>26.58</v>
      </c>
      <c r="G390" s="181">
        <v>26.58</v>
      </c>
    </row>
    <row r="391" spans="1:7" ht="15.75">
      <c r="A391" s="168"/>
      <c r="B391" s="168"/>
      <c r="C391" s="168"/>
      <c r="D391" s="168"/>
      <c r="E391" s="378" t="s">
        <v>314</v>
      </c>
      <c r="F391" s="379"/>
      <c r="G391" s="176">
        <v>26.58</v>
      </c>
    </row>
    <row r="392" spans="1:7" ht="15.75">
      <c r="A392" s="168"/>
      <c r="B392" s="168"/>
      <c r="C392" s="168"/>
      <c r="D392" s="168"/>
      <c r="E392" s="380" t="s">
        <v>315</v>
      </c>
      <c r="F392" s="381"/>
      <c r="G392" s="176">
        <v>2289.08</v>
      </c>
    </row>
    <row r="393" spans="1:7" ht="15.75">
      <c r="A393" s="168"/>
      <c r="B393" s="168"/>
      <c r="C393" s="168"/>
      <c r="D393" s="168"/>
      <c r="E393" s="380" t="s">
        <v>521</v>
      </c>
      <c r="F393" s="381"/>
      <c r="G393" s="176">
        <v>1513.78</v>
      </c>
    </row>
    <row r="394" spans="1:7" ht="15.75">
      <c r="A394" s="168"/>
      <c r="B394" s="168"/>
      <c r="C394" s="168"/>
      <c r="D394" s="168"/>
      <c r="E394" s="380" t="s">
        <v>317</v>
      </c>
      <c r="F394" s="381"/>
      <c r="G394" s="176">
        <v>3802.86</v>
      </c>
    </row>
    <row r="395" spans="1:7" ht="15.75">
      <c r="A395" s="168"/>
      <c r="B395" s="168"/>
      <c r="C395" s="168"/>
      <c r="D395" s="168"/>
      <c r="E395" s="380" t="s">
        <v>318</v>
      </c>
      <c r="F395" s="381"/>
      <c r="G395" s="176">
        <v>937.41</v>
      </c>
    </row>
    <row r="396" spans="1:7" ht="15.75">
      <c r="A396" s="168"/>
      <c r="B396" s="168"/>
      <c r="C396" s="168"/>
      <c r="D396" s="168"/>
      <c r="E396" s="380" t="s">
        <v>319</v>
      </c>
      <c r="F396" s="381"/>
      <c r="G396" s="176">
        <v>4740.27</v>
      </c>
    </row>
    <row r="397" spans="1:7" ht="15.75">
      <c r="A397" s="168"/>
      <c r="B397" s="168"/>
      <c r="C397" s="384" t="s">
        <v>278</v>
      </c>
      <c r="D397" s="385"/>
      <c r="E397" s="168"/>
      <c r="F397" s="182"/>
      <c r="G397" s="182"/>
    </row>
    <row r="398" spans="1:7" ht="15.75">
      <c r="A398" s="386" t="s">
        <v>283</v>
      </c>
      <c r="B398" s="387"/>
      <c r="C398" s="387"/>
      <c r="D398" s="387"/>
      <c r="E398" s="387"/>
      <c r="F398" s="387"/>
      <c r="G398" s="387"/>
    </row>
    <row r="399" spans="1:7" ht="31.5">
      <c r="A399" s="388" t="s">
        <v>286</v>
      </c>
      <c r="B399" s="389"/>
      <c r="C399" s="164" t="s">
        <v>287</v>
      </c>
      <c r="D399" s="164" t="s">
        <v>288</v>
      </c>
      <c r="E399" s="164" t="s">
        <v>289</v>
      </c>
      <c r="F399" s="175" t="s">
        <v>290</v>
      </c>
      <c r="G399" s="175" t="s">
        <v>291</v>
      </c>
    </row>
    <row r="400" spans="1:7" ht="78.75">
      <c r="A400" s="165" t="s">
        <v>531</v>
      </c>
      <c r="B400" s="166" t="s">
        <v>532</v>
      </c>
      <c r="C400" s="165" t="s">
        <v>294</v>
      </c>
      <c r="D400" s="165" t="s">
        <v>323</v>
      </c>
      <c r="E400" s="167">
        <v>1</v>
      </c>
      <c r="F400" s="181">
        <v>36.08</v>
      </c>
      <c r="G400" s="181">
        <v>36.08</v>
      </c>
    </row>
    <row r="401" spans="1:7" ht="15.75">
      <c r="A401" s="168"/>
      <c r="B401" s="168"/>
      <c r="C401" s="168"/>
      <c r="D401" s="168"/>
      <c r="E401" s="378" t="s">
        <v>304</v>
      </c>
      <c r="F401" s="379"/>
      <c r="G401" s="176">
        <v>36.08</v>
      </c>
    </row>
    <row r="402" spans="1:7" ht="31.5">
      <c r="A402" s="388" t="s">
        <v>305</v>
      </c>
      <c r="B402" s="389"/>
      <c r="C402" s="164" t="s">
        <v>287</v>
      </c>
      <c r="D402" s="164" t="s">
        <v>288</v>
      </c>
      <c r="E402" s="164" t="s">
        <v>289</v>
      </c>
      <c r="F402" s="175" t="s">
        <v>290</v>
      </c>
      <c r="G402" s="175" t="s">
        <v>291</v>
      </c>
    </row>
    <row r="403" spans="1:7" ht="31.5">
      <c r="A403" s="165" t="s">
        <v>309</v>
      </c>
      <c r="B403" s="166" t="s">
        <v>310</v>
      </c>
      <c r="C403" s="165" t="s">
        <v>294</v>
      </c>
      <c r="D403" s="165" t="s">
        <v>308</v>
      </c>
      <c r="E403" s="167">
        <v>0.4</v>
      </c>
      <c r="F403" s="181">
        <v>7.57</v>
      </c>
      <c r="G403" s="181">
        <v>3.03</v>
      </c>
    </row>
    <row r="404" spans="1:7" ht="15.75">
      <c r="A404" s="168"/>
      <c r="B404" s="168"/>
      <c r="C404" s="168"/>
      <c r="D404" s="168"/>
      <c r="E404" s="378" t="s">
        <v>314</v>
      </c>
      <c r="F404" s="379"/>
      <c r="G404" s="176">
        <v>3.03</v>
      </c>
    </row>
    <row r="405" spans="1:7" ht="15.75">
      <c r="A405" s="168"/>
      <c r="B405" s="168"/>
      <c r="C405" s="168"/>
      <c r="D405" s="168"/>
      <c r="E405" s="380" t="s">
        <v>315</v>
      </c>
      <c r="F405" s="381"/>
      <c r="G405" s="176">
        <v>39.11</v>
      </c>
    </row>
    <row r="406" spans="1:7" ht="15.75">
      <c r="A406" s="168"/>
      <c r="B406" s="168"/>
      <c r="C406" s="168"/>
      <c r="D406" s="168"/>
      <c r="E406" s="380" t="s">
        <v>316</v>
      </c>
      <c r="F406" s="381"/>
      <c r="G406" s="176">
        <v>1.93</v>
      </c>
    </row>
    <row r="407" spans="1:7" ht="15.75">
      <c r="A407" s="168"/>
      <c r="B407" s="168"/>
      <c r="C407" s="168"/>
      <c r="D407" s="168"/>
      <c r="E407" s="380" t="s">
        <v>317</v>
      </c>
      <c r="F407" s="381"/>
      <c r="G407" s="176">
        <v>41.04</v>
      </c>
    </row>
    <row r="408" spans="1:7" ht="15.75">
      <c r="A408" s="168"/>
      <c r="B408" s="168"/>
      <c r="C408" s="168"/>
      <c r="D408" s="168"/>
      <c r="E408" s="380" t="s">
        <v>318</v>
      </c>
      <c r="F408" s="381"/>
      <c r="G408" s="176">
        <v>10.12</v>
      </c>
    </row>
    <row r="409" spans="1:7" ht="15.75">
      <c r="A409" s="168"/>
      <c r="B409" s="168"/>
      <c r="C409" s="168"/>
      <c r="D409" s="168"/>
      <c r="E409" s="380" t="s">
        <v>319</v>
      </c>
      <c r="F409" s="381"/>
      <c r="G409" s="176">
        <v>51.16</v>
      </c>
    </row>
    <row r="410" spans="1:7" ht="15.75">
      <c r="A410" s="168"/>
      <c r="B410" s="168"/>
      <c r="C410" s="384" t="s">
        <v>278</v>
      </c>
      <c r="D410" s="385"/>
      <c r="E410" s="168"/>
      <c r="F410" s="182"/>
      <c r="G410" s="182"/>
    </row>
    <row r="411" spans="1:7" ht="15.75">
      <c r="A411" s="386" t="s">
        <v>284</v>
      </c>
      <c r="B411" s="387"/>
      <c r="C411" s="387"/>
      <c r="D411" s="387"/>
      <c r="E411" s="387"/>
      <c r="F411" s="387"/>
      <c r="G411" s="387"/>
    </row>
    <row r="412" spans="1:7" ht="31.5">
      <c r="A412" s="388" t="s">
        <v>305</v>
      </c>
      <c r="B412" s="389"/>
      <c r="C412" s="164" t="s">
        <v>287</v>
      </c>
      <c r="D412" s="164" t="s">
        <v>288</v>
      </c>
      <c r="E412" s="164" t="s">
        <v>289</v>
      </c>
      <c r="F412" s="175" t="s">
        <v>290</v>
      </c>
      <c r="G412" s="175" t="s">
        <v>291</v>
      </c>
    </row>
    <row r="413" spans="1:7" ht="31.5">
      <c r="A413" s="165" t="s">
        <v>533</v>
      </c>
      <c r="B413" s="166" t="s">
        <v>534</v>
      </c>
      <c r="C413" s="165" t="s">
        <v>535</v>
      </c>
      <c r="D413" s="165" t="s">
        <v>300</v>
      </c>
      <c r="E413" s="167">
        <v>1</v>
      </c>
      <c r="F413" s="181">
        <v>226.6</v>
      </c>
      <c r="G413" s="181">
        <v>226.6</v>
      </c>
    </row>
    <row r="414" spans="1:7" ht="31.5">
      <c r="A414" s="165" t="s">
        <v>536</v>
      </c>
      <c r="B414" s="166" t="s">
        <v>537</v>
      </c>
      <c r="C414" s="165" t="s">
        <v>294</v>
      </c>
      <c r="D414" s="165" t="s">
        <v>308</v>
      </c>
      <c r="E414" s="167">
        <v>0.5</v>
      </c>
      <c r="F414" s="181">
        <v>7.59</v>
      </c>
      <c r="G414" s="181">
        <v>3.8</v>
      </c>
    </row>
    <row r="415" spans="1:7" ht="15.75">
      <c r="A415" s="168"/>
      <c r="B415" s="168"/>
      <c r="C415" s="168"/>
      <c r="D415" s="168"/>
      <c r="E415" s="378" t="s">
        <v>314</v>
      </c>
      <c r="F415" s="379"/>
      <c r="G415" s="176">
        <v>230.4</v>
      </c>
    </row>
    <row r="416" spans="1:7" ht="15.75">
      <c r="A416" s="168"/>
      <c r="B416" s="168"/>
      <c r="C416" s="168"/>
      <c r="D416" s="168"/>
      <c r="E416" s="380" t="s">
        <v>315</v>
      </c>
      <c r="F416" s="381"/>
      <c r="G416" s="176">
        <v>230.4</v>
      </c>
    </row>
    <row r="417" spans="1:7" ht="15.75">
      <c r="A417" s="168"/>
      <c r="B417" s="168"/>
      <c r="C417" s="168"/>
      <c r="D417" s="168"/>
      <c r="E417" s="380" t="s">
        <v>316</v>
      </c>
      <c r="F417" s="381"/>
      <c r="G417" s="176">
        <v>2.77</v>
      </c>
    </row>
    <row r="418" spans="1:7" ht="15.75">
      <c r="A418" s="168"/>
      <c r="B418" s="168"/>
      <c r="C418" s="168"/>
      <c r="D418" s="168"/>
      <c r="E418" s="380" t="s">
        <v>317</v>
      </c>
      <c r="F418" s="381"/>
      <c r="G418" s="176">
        <v>233.17</v>
      </c>
    </row>
    <row r="419" spans="1:7" ht="15.75">
      <c r="A419" s="168"/>
      <c r="B419" s="168"/>
      <c r="C419" s="168"/>
      <c r="D419" s="168"/>
      <c r="E419" s="380" t="s">
        <v>318</v>
      </c>
      <c r="F419" s="381"/>
      <c r="G419" s="176">
        <v>57.48</v>
      </c>
    </row>
    <row r="420" spans="1:7" ht="15.75">
      <c r="A420" s="168"/>
      <c r="B420" s="168"/>
      <c r="C420" s="168"/>
      <c r="D420" s="168"/>
      <c r="E420" s="382" t="s">
        <v>319</v>
      </c>
      <c r="F420" s="383"/>
      <c r="G420" s="177">
        <v>290.65</v>
      </c>
    </row>
    <row r="421" spans="1:7" ht="15.75">
      <c r="A421" s="169"/>
      <c r="B421" s="170"/>
      <c r="C421" s="171"/>
      <c r="D421" s="162"/>
      <c r="E421" s="162"/>
      <c r="F421" s="183"/>
      <c r="G421" s="179"/>
    </row>
    <row r="422" spans="1:7" ht="15.75">
      <c r="A422" s="169"/>
      <c r="B422" s="170"/>
      <c r="C422" s="171"/>
      <c r="D422" s="162"/>
      <c r="E422" s="162"/>
      <c r="F422" s="183"/>
      <c r="G422" s="179"/>
    </row>
    <row r="423" spans="1:7" ht="15.75">
      <c r="A423" s="169"/>
      <c r="B423" s="170"/>
      <c r="C423" s="171"/>
      <c r="D423" s="162"/>
      <c r="E423" s="162"/>
      <c r="F423" s="183"/>
      <c r="G423" s="179"/>
    </row>
    <row r="424" spans="1:7" ht="15.75">
      <c r="A424" s="169"/>
      <c r="B424" s="170"/>
      <c r="C424" s="171"/>
      <c r="D424" s="162"/>
      <c r="E424" s="162"/>
      <c r="F424" s="183"/>
      <c r="G424" s="179"/>
    </row>
    <row r="425" spans="1:7" ht="15.75">
      <c r="A425" s="169"/>
      <c r="B425" s="170"/>
      <c r="C425" s="171"/>
      <c r="D425" s="162"/>
      <c r="E425" s="162"/>
      <c r="F425" s="183"/>
      <c r="G425" s="179"/>
    </row>
    <row r="426" spans="1:7" ht="15.75">
      <c r="A426" s="169"/>
      <c r="B426" s="170"/>
      <c r="C426" s="171"/>
      <c r="D426" s="162"/>
      <c r="E426" s="162"/>
      <c r="F426" s="183"/>
      <c r="G426" s="179"/>
    </row>
    <row r="427" spans="1:7" ht="15.75">
      <c r="A427" s="169"/>
      <c r="B427" s="170"/>
      <c r="C427" s="171"/>
      <c r="D427" s="162"/>
      <c r="E427" s="162"/>
      <c r="F427" s="183"/>
      <c r="G427" s="179"/>
    </row>
    <row r="428" spans="1:7" ht="15.75">
      <c r="A428" s="169"/>
      <c r="B428" s="170"/>
      <c r="C428" s="171"/>
      <c r="D428" s="162"/>
      <c r="E428" s="162"/>
      <c r="F428" s="183"/>
      <c r="G428" s="179"/>
    </row>
    <row r="429" spans="1:7" ht="15.75">
      <c r="A429" s="169"/>
      <c r="B429" s="170"/>
      <c r="C429" s="171"/>
      <c r="D429" s="162"/>
      <c r="E429" s="162"/>
      <c r="F429" s="183"/>
      <c r="G429" s="179"/>
    </row>
    <row r="430" spans="1:7" ht="15.75">
      <c r="A430" s="169"/>
      <c r="B430" s="170"/>
      <c r="C430" s="171"/>
      <c r="D430" s="162"/>
      <c r="E430" s="162"/>
      <c r="F430" s="183"/>
      <c r="G430" s="179"/>
    </row>
    <row r="431" spans="1:7" ht="15.75">
      <c r="A431" s="169"/>
      <c r="B431" s="170"/>
      <c r="C431" s="171"/>
      <c r="D431" s="162"/>
      <c r="E431" s="162"/>
      <c r="F431" s="183"/>
      <c r="G431" s="179"/>
    </row>
    <row r="432" spans="1:7" ht="15.75">
      <c r="A432" s="169"/>
      <c r="B432" s="170"/>
      <c r="C432" s="171"/>
      <c r="D432" s="162"/>
      <c r="E432" s="162"/>
      <c r="F432" s="183"/>
      <c r="G432" s="179"/>
    </row>
    <row r="433" spans="1:7" ht="15.75">
      <c r="A433" s="169"/>
      <c r="B433" s="170"/>
      <c r="C433" s="171"/>
      <c r="D433" s="162"/>
      <c r="E433" s="162"/>
      <c r="F433" s="183"/>
      <c r="G433" s="179"/>
    </row>
    <row r="434" spans="1:7" ht="15.75">
      <c r="A434" s="169"/>
      <c r="B434" s="170"/>
      <c r="C434" s="171"/>
      <c r="D434" s="162"/>
      <c r="E434" s="162"/>
      <c r="F434" s="183"/>
      <c r="G434" s="179"/>
    </row>
    <row r="435" spans="1:7" ht="15.75">
      <c r="A435" s="169"/>
      <c r="B435" s="170"/>
      <c r="C435" s="171"/>
      <c r="D435" s="162"/>
      <c r="E435" s="162"/>
      <c r="F435" s="183"/>
      <c r="G435" s="179"/>
    </row>
    <row r="436" spans="1:7" ht="15.75">
      <c r="A436" s="169"/>
      <c r="B436" s="170"/>
      <c r="C436" s="171"/>
      <c r="D436" s="162"/>
      <c r="E436" s="162"/>
      <c r="F436" s="183"/>
      <c r="G436" s="179"/>
    </row>
    <row r="437" spans="1:7" ht="15.75">
      <c r="A437" s="169"/>
      <c r="B437" s="170"/>
      <c r="C437" s="171"/>
      <c r="D437" s="162"/>
      <c r="E437" s="162"/>
      <c r="F437" s="183"/>
      <c r="G437" s="179"/>
    </row>
    <row r="438" spans="1:7" ht="15.75">
      <c r="A438" s="169"/>
      <c r="B438" s="170"/>
      <c r="C438" s="171"/>
      <c r="D438" s="162"/>
      <c r="E438" s="162"/>
      <c r="F438" s="183"/>
      <c r="G438" s="179"/>
    </row>
    <row r="439" spans="1:7" ht="15.75">
      <c r="A439" s="169"/>
      <c r="B439" s="170"/>
      <c r="C439" s="171"/>
      <c r="D439" s="162"/>
      <c r="E439" s="162"/>
      <c r="F439" s="183"/>
      <c r="G439" s="179"/>
    </row>
    <row r="440" spans="1:7" ht="15.75">
      <c r="A440" s="169"/>
      <c r="B440" s="170"/>
      <c r="C440" s="171"/>
      <c r="D440" s="162"/>
      <c r="E440" s="162"/>
      <c r="F440" s="183"/>
      <c r="G440" s="179"/>
    </row>
    <row r="441" spans="1:7" ht="15.75">
      <c r="A441" s="169"/>
      <c r="B441" s="170"/>
      <c r="C441" s="171"/>
      <c r="D441" s="162"/>
      <c r="E441" s="162"/>
      <c r="F441" s="183"/>
      <c r="G441" s="179"/>
    </row>
    <row r="442" spans="1:7" ht="15.75">
      <c r="A442" s="169"/>
      <c r="B442" s="170"/>
      <c r="C442" s="171"/>
      <c r="D442" s="162"/>
      <c r="E442" s="162"/>
      <c r="F442" s="183"/>
      <c r="G442" s="179"/>
    </row>
    <row r="443" spans="1:7" ht="15.75">
      <c r="A443" s="169"/>
      <c r="B443" s="170"/>
      <c r="C443" s="171"/>
      <c r="D443" s="162"/>
      <c r="E443" s="162"/>
      <c r="F443" s="183"/>
      <c r="G443" s="179"/>
    </row>
    <row r="444" spans="1:7" ht="15.75">
      <c r="A444" s="169"/>
      <c r="B444" s="170"/>
      <c r="C444" s="171"/>
      <c r="D444" s="162"/>
      <c r="E444" s="162"/>
      <c r="F444" s="183"/>
      <c r="G444" s="179"/>
    </row>
    <row r="445" spans="1:7" ht="15.75">
      <c r="A445" s="169"/>
      <c r="B445" s="170"/>
      <c r="C445" s="171"/>
      <c r="D445" s="162"/>
      <c r="E445" s="162"/>
      <c r="F445" s="183"/>
      <c r="G445" s="179"/>
    </row>
    <row r="446" spans="1:7" ht="15.75">
      <c r="A446" s="169"/>
      <c r="B446" s="170"/>
      <c r="C446" s="171"/>
      <c r="D446" s="162"/>
      <c r="E446" s="162"/>
      <c r="F446" s="183"/>
      <c r="G446" s="179"/>
    </row>
    <row r="447" spans="1:7" ht="15.75">
      <c r="A447" s="169"/>
      <c r="B447" s="170"/>
      <c r="C447" s="171"/>
      <c r="D447" s="162"/>
      <c r="E447" s="162"/>
      <c r="F447" s="183"/>
      <c r="G447" s="179"/>
    </row>
    <row r="448" spans="1:7" ht="15.75">
      <c r="A448" s="169"/>
      <c r="B448" s="170"/>
      <c r="C448" s="171"/>
      <c r="D448" s="162"/>
      <c r="E448" s="162"/>
      <c r="F448" s="183"/>
      <c r="G448" s="179"/>
    </row>
    <row r="449" spans="1:7" ht="15.75">
      <c r="A449" s="169"/>
      <c r="B449" s="170"/>
      <c r="C449" s="171"/>
      <c r="D449" s="162"/>
      <c r="E449" s="162"/>
      <c r="F449" s="183"/>
      <c r="G449" s="179"/>
    </row>
    <row r="450" spans="1:7" ht="15.75">
      <c r="A450" s="169"/>
      <c r="B450" s="170"/>
      <c r="C450" s="171"/>
      <c r="D450" s="162"/>
      <c r="E450" s="162"/>
      <c r="F450" s="183"/>
      <c r="G450" s="179"/>
    </row>
    <row r="451" spans="1:7" ht="15.75">
      <c r="A451" s="169"/>
      <c r="B451" s="170"/>
      <c r="C451" s="171"/>
      <c r="D451" s="162"/>
      <c r="E451" s="162"/>
      <c r="F451" s="183"/>
      <c r="G451" s="179"/>
    </row>
    <row r="452" spans="1:7" ht="15.75">
      <c r="A452" s="169"/>
      <c r="B452" s="170"/>
      <c r="C452" s="171"/>
      <c r="D452" s="162"/>
      <c r="E452" s="162"/>
      <c r="F452" s="183"/>
      <c r="G452" s="179"/>
    </row>
    <row r="453" spans="1:7" ht="15.75">
      <c r="A453" s="169"/>
      <c r="B453" s="170"/>
      <c r="C453" s="171"/>
      <c r="D453" s="162"/>
      <c r="E453" s="162"/>
      <c r="F453" s="183"/>
      <c r="G453" s="179"/>
    </row>
    <row r="454" spans="1:7" ht="15.75">
      <c r="A454" s="169"/>
      <c r="B454" s="170"/>
      <c r="C454" s="171"/>
      <c r="D454" s="162"/>
      <c r="E454" s="162"/>
      <c r="F454" s="183"/>
      <c r="G454" s="179"/>
    </row>
    <row r="455" spans="1:7" ht="15.75">
      <c r="A455" s="169"/>
      <c r="B455" s="170"/>
      <c r="C455" s="171"/>
      <c r="D455" s="162"/>
      <c r="E455" s="162"/>
      <c r="F455" s="183"/>
      <c r="G455" s="179"/>
    </row>
    <row r="456" spans="1:7" ht="15.75">
      <c r="A456" s="169"/>
      <c r="B456" s="170"/>
      <c r="C456" s="171"/>
      <c r="D456" s="162"/>
      <c r="E456" s="162"/>
      <c r="F456" s="183"/>
      <c r="G456" s="179"/>
    </row>
    <row r="457" spans="1:7" ht="15.75">
      <c r="A457" s="169"/>
      <c r="B457" s="170"/>
      <c r="C457" s="171"/>
      <c r="D457" s="162"/>
      <c r="E457" s="162"/>
      <c r="F457" s="183"/>
      <c r="G457" s="179"/>
    </row>
    <row r="458" spans="1:7" ht="15.75">
      <c r="A458" s="169"/>
      <c r="B458" s="170"/>
      <c r="C458" s="171"/>
      <c r="D458" s="162"/>
      <c r="E458" s="162"/>
      <c r="F458" s="183"/>
      <c r="G458" s="179"/>
    </row>
    <row r="459" spans="1:7" ht="15.75">
      <c r="A459" s="169"/>
      <c r="B459" s="170"/>
      <c r="C459" s="171"/>
      <c r="D459" s="162"/>
      <c r="E459" s="162"/>
      <c r="F459" s="183"/>
      <c r="G459" s="179"/>
    </row>
    <row r="460" spans="1:7" ht="15.75">
      <c r="A460" s="169"/>
      <c r="B460" s="170"/>
      <c r="C460" s="171"/>
      <c r="D460" s="162"/>
      <c r="E460" s="162"/>
      <c r="F460" s="183"/>
      <c r="G460" s="179"/>
    </row>
    <row r="461" spans="1:7" ht="15.75">
      <c r="A461" s="169"/>
      <c r="B461" s="170"/>
      <c r="C461" s="171"/>
      <c r="D461" s="162"/>
      <c r="E461" s="162"/>
      <c r="F461" s="183"/>
      <c r="G461" s="179"/>
    </row>
    <row r="462" spans="1:7" ht="15.75">
      <c r="A462" s="169"/>
      <c r="B462" s="170"/>
      <c r="C462" s="171"/>
      <c r="D462" s="162"/>
      <c r="E462" s="162"/>
      <c r="F462" s="183"/>
      <c r="G462" s="179"/>
    </row>
    <row r="463" spans="1:7" ht="15.75">
      <c r="A463" s="169"/>
      <c r="B463" s="170"/>
      <c r="C463" s="171"/>
      <c r="D463" s="162"/>
      <c r="E463" s="162"/>
      <c r="F463" s="183"/>
      <c r="G463" s="179"/>
    </row>
    <row r="464" spans="1:7" ht="15.75">
      <c r="A464" s="169"/>
      <c r="B464" s="170"/>
      <c r="C464" s="171"/>
      <c r="D464" s="162"/>
      <c r="E464" s="162"/>
      <c r="F464" s="183"/>
      <c r="G464" s="179"/>
    </row>
    <row r="465" spans="1:7" ht="15.75">
      <c r="A465" s="169"/>
      <c r="B465" s="170"/>
      <c r="C465" s="171"/>
      <c r="D465" s="162"/>
      <c r="E465" s="162"/>
      <c r="F465" s="183"/>
      <c r="G465" s="179"/>
    </row>
    <row r="466" spans="1:7" ht="15.75">
      <c r="A466" s="169"/>
      <c r="B466" s="170"/>
      <c r="C466" s="171"/>
      <c r="D466" s="162"/>
      <c r="E466" s="162"/>
      <c r="F466" s="183"/>
      <c r="G466" s="179"/>
    </row>
    <row r="467" spans="1:7" ht="15.75">
      <c r="A467" s="169"/>
      <c r="B467" s="170"/>
      <c r="C467" s="171"/>
      <c r="D467" s="162"/>
      <c r="E467" s="162"/>
      <c r="F467" s="183"/>
      <c r="G467" s="179"/>
    </row>
    <row r="468" spans="1:7" ht="15.75">
      <c r="A468" s="169"/>
      <c r="B468" s="170"/>
      <c r="C468" s="171"/>
      <c r="D468" s="162"/>
      <c r="E468" s="162"/>
      <c r="F468" s="183"/>
      <c r="G468" s="179"/>
    </row>
    <row r="469" spans="1:7" ht="15.75">
      <c r="A469" s="169"/>
      <c r="B469" s="170"/>
      <c r="C469" s="171"/>
      <c r="D469" s="162"/>
      <c r="E469" s="162"/>
      <c r="F469" s="183"/>
      <c r="G469" s="179"/>
    </row>
    <row r="470" spans="1:7" ht="15.75">
      <c r="A470" s="169"/>
      <c r="B470" s="170"/>
      <c r="C470" s="171"/>
      <c r="D470" s="162"/>
      <c r="E470" s="162"/>
      <c r="F470" s="183"/>
      <c r="G470" s="179"/>
    </row>
    <row r="471" spans="1:7" ht="15.75">
      <c r="A471" s="169"/>
      <c r="B471" s="170"/>
      <c r="C471" s="171"/>
      <c r="D471" s="162"/>
      <c r="E471" s="162"/>
      <c r="F471" s="183"/>
      <c r="G471" s="179"/>
    </row>
    <row r="472" spans="1:7" ht="15.75">
      <c r="A472" s="169"/>
      <c r="B472" s="170"/>
      <c r="C472" s="171"/>
      <c r="D472" s="162"/>
      <c r="E472" s="162"/>
      <c r="F472" s="183"/>
      <c r="G472" s="179"/>
    </row>
    <row r="473" spans="1:7" ht="15.75">
      <c r="A473" s="169"/>
      <c r="B473" s="170"/>
      <c r="C473" s="171"/>
      <c r="D473" s="162"/>
      <c r="E473" s="162"/>
      <c r="F473" s="183"/>
      <c r="G473" s="179"/>
    </row>
    <row r="474" spans="1:7" ht="15.75">
      <c r="A474" s="169"/>
      <c r="B474" s="170"/>
      <c r="C474" s="171"/>
      <c r="D474" s="162"/>
      <c r="E474" s="162"/>
      <c r="F474" s="183"/>
      <c r="G474" s="179"/>
    </row>
    <row r="475" spans="1:7" ht="15.75">
      <c r="A475" s="169"/>
      <c r="B475" s="170"/>
      <c r="C475" s="171"/>
      <c r="D475" s="162"/>
      <c r="E475" s="162"/>
      <c r="F475" s="183"/>
      <c r="G475" s="179"/>
    </row>
    <row r="476" spans="1:7" ht="15.75">
      <c r="A476" s="169"/>
      <c r="B476" s="170"/>
      <c r="C476" s="171"/>
      <c r="D476" s="162"/>
      <c r="E476" s="162"/>
      <c r="F476" s="183"/>
      <c r="G476" s="179"/>
    </row>
    <row r="477" spans="1:7" ht="15.75">
      <c r="A477" s="169"/>
      <c r="B477" s="170"/>
      <c r="C477" s="171"/>
      <c r="D477" s="162"/>
      <c r="E477" s="162"/>
      <c r="F477" s="183"/>
      <c r="G477" s="179"/>
    </row>
    <row r="478" spans="1:7" ht="15.75">
      <c r="A478" s="169"/>
      <c r="B478" s="170"/>
      <c r="C478" s="171"/>
      <c r="D478" s="162"/>
      <c r="E478" s="162"/>
      <c r="F478" s="183"/>
      <c r="G478" s="179"/>
    </row>
    <row r="479" spans="1:7" ht="15.75">
      <c r="A479" s="169"/>
      <c r="B479" s="170"/>
      <c r="C479" s="171"/>
      <c r="D479" s="162"/>
      <c r="E479" s="162"/>
      <c r="F479" s="183"/>
      <c r="G479" s="179"/>
    </row>
    <row r="480" spans="1:7" ht="15.75">
      <c r="A480" s="169"/>
      <c r="B480" s="170"/>
      <c r="C480" s="171"/>
      <c r="D480" s="162"/>
      <c r="E480" s="162"/>
      <c r="F480" s="183"/>
      <c r="G480" s="179"/>
    </row>
    <row r="481" spans="1:7" ht="15.75">
      <c r="A481" s="169"/>
      <c r="B481" s="170"/>
      <c r="C481" s="171"/>
      <c r="D481" s="162"/>
      <c r="E481" s="162"/>
      <c r="F481" s="183"/>
      <c r="G481" s="179"/>
    </row>
    <row r="482" spans="1:7" ht="15.75">
      <c r="A482" s="169"/>
      <c r="B482" s="170"/>
      <c r="C482" s="171"/>
      <c r="D482" s="162"/>
      <c r="E482" s="162"/>
      <c r="F482" s="183"/>
      <c r="G482" s="179"/>
    </row>
    <row r="483" spans="1:7" ht="15.75">
      <c r="A483" s="169"/>
      <c r="B483" s="170"/>
      <c r="C483" s="171"/>
      <c r="D483" s="162"/>
      <c r="E483" s="162"/>
      <c r="F483" s="183"/>
      <c r="G483" s="179"/>
    </row>
    <row r="484" spans="1:7" ht="15.75">
      <c r="A484" s="169"/>
      <c r="B484" s="170"/>
      <c r="C484" s="171"/>
      <c r="D484" s="162"/>
      <c r="E484" s="162"/>
      <c r="F484" s="183"/>
      <c r="G484" s="179"/>
    </row>
    <row r="485" spans="1:7" ht="15.75">
      <c r="A485" s="169"/>
      <c r="B485" s="170"/>
      <c r="C485" s="171"/>
      <c r="D485" s="162"/>
      <c r="E485" s="162"/>
      <c r="F485" s="183"/>
      <c r="G485" s="179"/>
    </row>
    <row r="486" spans="1:7" ht="15.75">
      <c r="A486" s="169"/>
      <c r="B486" s="170"/>
      <c r="C486" s="171"/>
      <c r="D486" s="162"/>
      <c r="E486" s="162"/>
      <c r="F486" s="183"/>
      <c r="G486" s="179"/>
    </row>
    <row r="487" spans="1:7" ht="15.75">
      <c r="A487" s="169"/>
      <c r="B487" s="170"/>
      <c r="C487" s="171"/>
      <c r="D487" s="162"/>
      <c r="E487" s="162"/>
      <c r="F487" s="183"/>
      <c r="G487" s="179"/>
    </row>
    <row r="488" spans="1:7" ht="15.75">
      <c r="A488" s="169"/>
      <c r="B488" s="170"/>
      <c r="C488" s="171"/>
      <c r="D488" s="162"/>
      <c r="E488" s="162"/>
      <c r="F488" s="183"/>
      <c r="G488" s="179"/>
    </row>
    <row r="489" spans="1:7" ht="15.75">
      <c r="A489" s="169"/>
      <c r="B489" s="170"/>
      <c r="C489" s="171"/>
      <c r="D489" s="162"/>
      <c r="E489" s="162"/>
      <c r="F489" s="183"/>
      <c r="G489" s="179"/>
    </row>
    <row r="490" spans="1:7" ht="15.75">
      <c r="A490" s="169"/>
      <c r="B490" s="170"/>
      <c r="C490" s="171"/>
      <c r="D490" s="162"/>
      <c r="E490" s="162"/>
      <c r="F490" s="183"/>
      <c r="G490" s="179"/>
    </row>
    <row r="491" spans="1:7" ht="15.75">
      <c r="A491" s="169"/>
      <c r="B491" s="170"/>
      <c r="C491" s="171"/>
      <c r="D491" s="162"/>
      <c r="E491" s="162"/>
      <c r="F491" s="183"/>
      <c r="G491" s="179"/>
    </row>
    <row r="492" spans="1:7" ht="15.75">
      <c r="A492" s="169"/>
      <c r="B492" s="170"/>
      <c r="C492" s="171"/>
      <c r="D492" s="162"/>
      <c r="E492" s="162"/>
      <c r="F492" s="183"/>
      <c r="G492" s="179"/>
    </row>
    <row r="493" spans="1:7" ht="15.75">
      <c r="A493" s="169"/>
      <c r="B493" s="170"/>
      <c r="C493" s="171"/>
      <c r="D493" s="162"/>
      <c r="E493" s="162"/>
      <c r="F493" s="183"/>
      <c r="G493" s="179"/>
    </row>
    <row r="494" spans="1:7" ht="15.75">
      <c r="A494" s="169"/>
      <c r="B494" s="170"/>
      <c r="C494" s="171"/>
      <c r="D494" s="162"/>
      <c r="E494" s="162"/>
      <c r="F494" s="183"/>
      <c r="G494" s="179"/>
    </row>
    <row r="495" spans="1:7" ht="15.75">
      <c r="A495" s="169"/>
      <c r="B495" s="170"/>
      <c r="C495" s="171"/>
      <c r="D495" s="162"/>
      <c r="E495" s="162"/>
      <c r="F495" s="183"/>
      <c r="G495" s="179"/>
    </row>
    <row r="496" spans="1:7" ht="15.75">
      <c r="A496" s="169"/>
      <c r="B496" s="170"/>
      <c r="C496" s="171"/>
      <c r="D496" s="162"/>
      <c r="E496" s="162"/>
      <c r="F496" s="183"/>
      <c r="G496" s="179"/>
    </row>
    <row r="497" spans="1:7" ht="15.75">
      <c r="A497" s="169"/>
      <c r="B497" s="170"/>
      <c r="C497" s="171"/>
      <c r="D497" s="162"/>
      <c r="E497" s="162"/>
      <c r="F497" s="183"/>
      <c r="G497" s="179"/>
    </row>
    <row r="498" spans="1:7" ht="15.75">
      <c r="A498" s="169"/>
      <c r="B498" s="170"/>
      <c r="C498" s="171"/>
      <c r="D498" s="162"/>
      <c r="E498" s="162"/>
      <c r="F498" s="183"/>
      <c r="G498" s="179"/>
    </row>
    <row r="499" spans="1:7" ht="15.75">
      <c r="A499" s="169"/>
      <c r="B499" s="170"/>
      <c r="C499" s="171"/>
      <c r="D499" s="162"/>
      <c r="E499" s="162"/>
      <c r="F499" s="183"/>
      <c r="G499" s="179"/>
    </row>
    <row r="500" spans="1:7" ht="15.75">
      <c r="A500" s="169"/>
      <c r="B500" s="170"/>
      <c r="C500" s="171"/>
      <c r="D500" s="162"/>
      <c r="E500" s="162"/>
      <c r="F500" s="183"/>
      <c r="G500" s="179"/>
    </row>
    <row r="501" spans="1:7" ht="15.75">
      <c r="A501" s="169"/>
      <c r="B501" s="170"/>
      <c r="C501" s="171"/>
      <c r="D501" s="162"/>
      <c r="E501" s="162"/>
      <c r="F501" s="183"/>
      <c r="G501" s="179"/>
    </row>
    <row r="502" spans="1:7" ht="15.75">
      <c r="A502" s="169"/>
      <c r="B502" s="170"/>
      <c r="C502" s="171"/>
      <c r="D502" s="162"/>
      <c r="E502" s="162"/>
      <c r="F502" s="183"/>
      <c r="G502" s="179"/>
    </row>
    <row r="503" spans="1:7" ht="15.75">
      <c r="A503" s="169"/>
      <c r="B503" s="170"/>
      <c r="C503" s="171"/>
      <c r="D503" s="162"/>
      <c r="E503" s="162"/>
      <c r="F503" s="183"/>
      <c r="G503" s="179"/>
    </row>
    <row r="504" spans="1:7" ht="15.75">
      <c r="A504" s="169"/>
      <c r="B504" s="170"/>
      <c r="C504" s="171"/>
      <c r="D504" s="162"/>
      <c r="E504" s="162"/>
      <c r="F504" s="183"/>
      <c r="G504" s="179"/>
    </row>
    <row r="505" spans="1:7" ht="15.75">
      <c r="A505" s="169"/>
      <c r="B505" s="170"/>
      <c r="C505" s="171"/>
      <c r="D505" s="162"/>
      <c r="E505" s="162"/>
      <c r="F505" s="183"/>
      <c r="G505" s="179"/>
    </row>
    <row r="506" spans="1:7" ht="15.75">
      <c r="A506" s="169"/>
      <c r="B506" s="170"/>
      <c r="C506" s="171"/>
      <c r="D506" s="162"/>
      <c r="E506" s="162"/>
      <c r="F506" s="183"/>
      <c r="G506" s="179"/>
    </row>
    <row r="507" spans="1:7" ht="15.75">
      <c r="A507" s="169"/>
      <c r="B507" s="170"/>
      <c r="C507" s="171"/>
      <c r="D507" s="162"/>
      <c r="E507" s="162"/>
      <c r="F507" s="183"/>
      <c r="G507" s="179"/>
    </row>
    <row r="508" spans="1:7" ht="15.75">
      <c r="A508" s="169"/>
      <c r="B508" s="170"/>
      <c r="C508" s="171"/>
      <c r="D508" s="162"/>
      <c r="E508" s="162"/>
      <c r="F508" s="183"/>
      <c r="G508" s="179"/>
    </row>
    <row r="509" spans="1:7" ht="15.75">
      <c r="A509" s="169"/>
      <c r="B509" s="170"/>
      <c r="C509" s="171"/>
      <c r="D509" s="162"/>
      <c r="E509" s="162"/>
      <c r="F509" s="183"/>
      <c r="G509" s="179"/>
    </row>
    <row r="510" spans="1:7" ht="15.75">
      <c r="A510" s="169"/>
      <c r="B510" s="170"/>
      <c r="C510" s="171"/>
      <c r="D510" s="162"/>
      <c r="E510" s="162"/>
      <c r="F510" s="183"/>
      <c r="G510" s="179"/>
    </row>
    <row r="511" spans="1:7" ht="15.75">
      <c r="A511" s="169"/>
      <c r="B511" s="170"/>
      <c r="C511" s="171"/>
      <c r="D511" s="162"/>
      <c r="E511" s="162"/>
      <c r="F511" s="183"/>
      <c r="G511" s="179"/>
    </row>
    <row r="512" spans="1:7" ht="15.75">
      <c r="A512" s="169"/>
      <c r="B512" s="170"/>
      <c r="C512" s="171"/>
      <c r="D512" s="162"/>
      <c r="E512" s="162"/>
      <c r="F512" s="183"/>
      <c r="G512" s="179"/>
    </row>
    <row r="513" spans="1:7" ht="15.75">
      <c r="A513" s="169"/>
      <c r="B513" s="170"/>
      <c r="C513" s="171"/>
      <c r="D513" s="162"/>
      <c r="E513" s="162"/>
      <c r="F513" s="183"/>
      <c r="G513" s="179"/>
    </row>
    <row r="514" spans="1:7" ht="15.75">
      <c r="A514" s="169"/>
      <c r="B514" s="170"/>
      <c r="C514" s="171"/>
      <c r="D514" s="162"/>
      <c r="E514" s="162"/>
      <c r="F514" s="183"/>
      <c r="G514" s="179"/>
    </row>
    <row r="515" spans="1:7" ht="15.75">
      <c r="A515" s="169"/>
      <c r="B515" s="170"/>
      <c r="C515" s="171"/>
      <c r="D515" s="162"/>
      <c r="E515" s="162"/>
      <c r="F515" s="183"/>
      <c r="G515" s="179"/>
    </row>
    <row r="516" spans="1:7" ht="15.75">
      <c r="A516" s="169"/>
      <c r="B516" s="170"/>
      <c r="C516" s="171"/>
      <c r="D516" s="162"/>
      <c r="E516" s="162"/>
      <c r="F516" s="183"/>
      <c r="G516" s="179"/>
    </row>
    <row r="517" spans="1:7" ht="15.75">
      <c r="A517" s="169"/>
      <c r="B517" s="170"/>
      <c r="C517" s="171"/>
      <c r="D517" s="162"/>
      <c r="E517" s="162"/>
      <c r="F517" s="183"/>
      <c r="G517" s="179"/>
    </row>
    <row r="518" spans="1:7" ht="15.75">
      <c r="A518" s="169"/>
      <c r="B518" s="170"/>
      <c r="C518" s="171"/>
      <c r="D518" s="162"/>
      <c r="E518" s="162"/>
      <c r="F518" s="183"/>
      <c r="G518" s="179"/>
    </row>
    <row r="519" spans="1:7" ht="15.75">
      <c r="A519" s="169"/>
      <c r="B519" s="170"/>
      <c r="C519" s="171"/>
      <c r="D519" s="162"/>
      <c r="E519" s="162"/>
      <c r="F519" s="183"/>
      <c r="G519" s="179"/>
    </row>
    <row r="520" spans="1:7" ht="15.75">
      <c r="A520" s="169"/>
      <c r="B520" s="170"/>
      <c r="C520" s="171"/>
      <c r="D520" s="162"/>
      <c r="E520" s="162"/>
      <c r="F520" s="183"/>
      <c r="G520" s="179"/>
    </row>
    <row r="521" spans="1:7" ht="15.75">
      <c r="A521" s="169"/>
      <c r="B521" s="170"/>
      <c r="C521" s="171"/>
      <c r="D521" s="162"/>
      <c r="E521" s="162"/>
      <c r="F521" s="183"/>
      <c r="G521" s="179"/>
    </row>
    <row r="522" spans="1:7" ht="15.75">
      <c r="A522" s="169"/>
      <c r="B522" s="170"/>
      <c r="C522" s="171"/>
      <c r="D522" s="162"/>
      <c r="E522" s="162"/>
      <c r="F522" s="183"/>
      <c r="G522" s="179"/>
    </row>
    <row r="523" spans="1:7" ht="15.75">
      <c r="A523" s="169"/>
      <c r="B523" s="170"/>
      <c r="C523" s="171"/>
      <c r="D523" s="162"/>
      <c r="E523" s="162"/>
      <c r="F523" s="183"/>
      <c r="G523" s="179"/>
    </row>
    <row r="524" spans="1:7" ht="15.75">
      <c r="A524" s="169"/>
      <c r="B524" s="170"/>
      <c r="C524" s="171"/>
      <c r="D524" s="162"/>
      <c r="E524" s="162"/>
      <c r="F524" s="183"/>
      <c r="G524" s="179"/>
    </row>
    <row r="525" spans="1:7" ht="15.75">
      <c r="A525" s="169"/>
      <c r="B525" s="170"/>
      <c r="C525" s="171"/>
      <c r="D525" s="162"/>
      <c r="E525" s="162"/>
      <c r="F525" s="183"/>
      <c r="G525" s="179"/>
    </row>
    <row r="526" spans="1:7" ht="15.75">
      <c r="A526" s="169"/>
      <c r="B526" s="170"/>
      <c r="C526" s="171"/>
      <c r="D526" s="162"/>
      <c r="E526" s="162"/>
      <c r="F526" s="183"/>
      <c r="G526" s="179"/>
    </row>
    <row r="527" spans="1:7" ht="15.75">
      <c r="A527" s="169"/>
      <c r="B527" s="170"/>
      <c r="C527" s="171"/>
      <c r="D527" s="162"/>
      <c r="E527" s="162"/>
      <c r="F527" s="183"/>
      <c r="G527" s="179"/>
    </row>
    <row r="528" spans="1:7" ht="15.75">
      <c r="A528" s="169"/>
      <c r="B528" s="170"/>
      <c r="C528" s="171"/>
      <c r="D528" s="162"/>
      <c r="E528" s="162"/>
      <c r="F528" s="183"/>
      <c r="G528" s="179"/>
    </row>
    <row r="529" spans="1:7" ht="15.75">
      <c r="A529" s="169"/>
      <c r="B529" s="170"/>
      <c r="C529" s="171"/>
      <c r="D529" s="162"/>
      <c r="E529" s="162"/>
      <c r="F529" s="183"/>
      <c r="G529" s="179"/>
    </row>
    <row r="530" spans="1:7" ht="15.75">
      <c r="A530" s="169"/>
      <c r="B530" s="170"/>
      <c r="C530" s="171"/>
      <c r="D530" s="162"/>
      <c r="E530" s="162"/>
      <c r="F530" s="183"/>
      <c r="G530" s="179"/>
    </row>
    <row r="531" spans="1:7" ht="15.75">
      <c r="A531" s="169"/>
      <c r="B531" s="170"/>
      <c r="C531" s="171"/>
      <c r="D531" s="162"/>
      <c r="E531" s="162"/>
      <c r="F531" s="183"/>
      <c r="G531" s="179"/>
    </row>
    <row r="532" spans="1:7" ht="15.75">
      <c r="A532" s="169"/>
      <c r="B532" s="170"/>
      <c r="C532" s="171"/>
      <c r="D532" s="162"/>
      <c r="E532" s="162"/>
      <c r="F532" s="183"/>
      <c r="G532" s="179"/>
    </row>
    <row r="533" spans="1:7" ht="15.75">
      <c r="A533" s="169"/>
      <c r="B533" s="170"/>
      <c r="C533" s="171"/>
      <c r="D533" s="162"/>
      <c r="E533" s="162"/>
      <c r="F533" s="183"/>
      <c r="G533" s="179"/>
    </row>
    <row r="534" spans="1:7" ht="15.75">
      <c r="A534" s="169"/>
      <c r="B534" s="170"/>
      <c r="C534" s="171"/>
      <c r="D534" s="162"/>
      <c r="E534" s="162"/>
      <c r="F534" s="183"/>
      <c r="G534" s="179"/>
    </row>
    <row r="535" spans="1:7" ht="15.75">
      <c r="A535" s="169"/>
      <c r="B535" s="170"/>
      <c r="C535" s="171"/>
      <c r="D535" s="162"/>
      <c r="E535" s="162"/>
      <c r="F535" s="183"/>
      <c r="G535" s="179"/>
    </row>
    <row r="536" spans="1:7" ht="15.75">
      <c r="A536" s="169"/>
      <c r="B536" s="170"/>
      <c r="C536" s="171"/>
      <c r="D536" s="162"/>
      <c r="E536" s="162"/>
      <c r="F536" s="183"/>
      <c r="G536" s="179"/>
    </row>
    <row r="537" spans="1:7" ht="15.75">
      <c r="A537" s="169"/>
      <c r="B537" s="170"/>
      <c r="C537" s="171"/>
      <c r="D537" s="162"/>
      <c r="E537" s="162"/>
      <c r="F537" s="183"/>
      <c r="G537" s="179"/>
    </row>
    <row r="538" spans="1:7" ht="15.75">
      <c r="A538" s="169"/>
      <c r="B538" s="170"/>
      <c r="C538" s="171"/>
      <c r="D538" s="162"/>
      <c r="E538" s="162"/>
      <c r="F538" s="183"/>
      <c r="G538" s="179"/>
    </row>
    <row r="539" spans="1:7" ht="15.75">
      <c r="A539" s="169"/>
      <c r="B539" s="170"/>
      <c r="C539" s="171"/>
      <c r="D539" s="162"/>
      <c r="E539" s="162"/>
      <c r="F539" s="183"/>
      <c r="G539" s="179"/>
    </row>
    <row r="540" spans="1:7" ht="15.75">
      <c r="A540" s="169"/>
      <c r="B540" s="170"/>
      <c r="C540" s="171"/>
      <c r="D540" s="162"/>
      <c r="E540" s="162"/>
      <c r="F540" s="183"/>
      <c r="G540" s="179"/>
    </row>
    <row r="541" spans="1:7" ht="15.75">
      <c r="A541" s="169"/>
      <c r="B541" s="170"/>
      <c r="C541" s="171"/>
      <c r="D541" s="162"/>
      <c r="E541" s="162"/>
      <c r="F541" s="183"/>
      <c r="G541" s="179"/>
    </row>
    <row r="542" spans="1:7" ht="15.75">
      <c r="A542" s="169"/>
      <c r="B542" s="170"/>
      <c r="C542" s="171"/>
      <c r="D542" s="162"/>
      <c r="E542" s="162"/>
      <c r="F542" s="183"/>
      <c r="G542" s="179"/>
    </row>
    <row r="543" spans="1:7" ht="15.75">
      <c r="A543" s="169"/>
      <c r="B543" s="170"/>
      <c r="C543" s="171"/>
      <c r="D543" s="162"/>
      <c r="E543" s="162"/>
      <c r="F543" s="183"/>
      <c r="G543" s="179"/>
    </row>
    <row r="544" spans="1:7" ht="15.75">
      <c r="A544" s="169"/>
      <c r="B544" s="170"/>
      <c r="C544" s="171"/>
      <c r="D544" s="162"/>
      <c r="E544" s="162"/>
      <c r="F544" s="183"/>
      <c r="G544" s="179"/>
    </row>
    <row r="545" spans="1:7" ht="15.75">
      <c r="A545" s="169"/>
      <c r="B545" s="170"/>
      <c r="C545" s="171"/>
      <c r="D545" s="162"/>
      <c r="E545" s="162"/>
      <c r="F545" s="183"/>
      <c r="G545" s="179"/>
    </row>
    <row r="546" spans="1:7" ht="15.75">
      <c r="A546" s="169"/>
      <c r="B546" s="170"/>
      <c r="C546" s="171"/>
      <c r="D546" s="162"/>
      <c r="E546" s="162"/>
      <c r="F546" s="183"/>
      <c r="G546" s="179"/>
    </row>
    <row r="547" spans="1:7" ht="15.75">
      <c r="A547" s="169"/>
      <c r="B547" s="170"/>
      <c r="C547" s="171"/>
      <c r="D547" s="162"/>
      <c r="E547" s="162"/>
      <c r="F547" s="183"/>
      <c r="G547" s="179"/>
    </row>
    <row r="548" spans="1:7" ht="15.75">
      <c r="A548" s="169"/>
      <c r="B548" s="170"/>
      <c r="C548" s="171"/>
      <c r="D548" s="162"/>
      <c r="E548" s="162"/>
      <c r="F548" s="183"/>
      <c r="G548" s="179"/>
    </row>
    <row r="549" spans="1:7" ht="15.75">
      <c r="A549" s="169"/>
      <c r="B549" s="170"/>
      <c r="C549" s="171"/>
      <c r="D549" s="162"/>
      <c r="E549" s="162"/>
      <c r="F549" s="183"/>
      <c r="G549" s="179"/>
    </row>
    <row r="550" spans="1:7" ht="15.75">
      <c r="A550" s="169"/>
      <c r="B550" s="170"/>
      <c r="C550" s="171"/>
      <c r="D550" s="162"/>
      <c r="E550" s="162"/>
      <c r="F550" s="183"/>
      <c r="G550" s="179"/>
    </row>
    <row r="551" spans="1:7" ht="15.75">
      <c r="A551" s="169"/>
      <c r="B551" s="170"/>
      <c r="C551" s="171"/>
      <c r="D551" s="162"/>
      <c r="E551" s="162"/>
      <c r="F551" s="183"/>
      <c r="G551" s="179"/>
    </row>
    <row r="552" spans="1:7" ht="15.75">
      <c r="A552" s="169"/>
      <c r="B552" s="170"/>
      <c r="C552" s="171"/>
      <c r="D552" s="162"/>
      <c r="E552" s="162"/>
      <c r="F552" s="183"/>
      <c r="G552" s="179"/>
    </row>
    <row r="553" spans="1:7" ht="15.75">
      <c r="A553" s="169"/>
      <c r="B553" s="170"/>
      <c r="C553" s="171"/>
      <c r="D553" s="162"/>
      <c r="E553" s="162"/>
      <c r="F553" s="183"/>
      <c r="G553" s="179"/>
    </row>
    <row r="554" spans="1:7" ht="15.75">
      <c r="A554" s="169"/>
      <c r="B554" s="170"/>
      <c r="C554" s="171"/>
      <c r="D554" s="162"/>
      <c r="E554" s="162"/>
      <c r="F554" s="183"/>
      <c r="G554" s="179"/>
    </row>
    <row r="555" spans="1:7" ht="15.75">
      <c r="A555" s="169"/>
      <c r="B555" s="170"/>
      <c r="C555" s="171"/>
      <c r="D555" s="162"/>
      <c r="E555" s="162"/>
      <c r="F555" s="183"/>
      <c r="G555" s="179"/>
    </row>
    <row r="556" spans="1:7" ht="15.75">
      <c r="A556" s="169"/>
      <c r="B556" s="170"/>
      <c r="C556" s="171"/>
      <c r="D556" s="162"/>
      <c r="E556" s="162"/>
      <c r="F556" s="183"/>
      <c r="G556" s="179"/>
    </row>
    <row r="557" spans="1:7" ht="15.75">
      <c r="A557" s="169"/>
      <c r="B557" s="170"/>
      <c r="C557" s="171"/>
      <c r="D557" s="162"/>
      <c r="E557" s="162"/>
      <c r="F557" s="183"/>
      <c r="G557" s="179"/>
    </row>
    <row r="558" spans="1:7" ht="15.75">
      <c r="A558" s="169"/>
      <c r="B558" s="170"/>
      <c r="C558" s="171"/>
      <c r="D558" s="162"/>
      <c r="E558" s="162"/>
      <c r="F558" s="183"/>
      <c r="G558" s="179"/>
    </row>
    <row r="559" spans="1:7" ht="15.75">
      <c r="A559" s="169"/>
      <c r="B559" s="170"/>
      <c r="C559" s="171"/>
      <c r="D559" s="162"/>
      <c r="E559" s="162"/>
      <c r="F559" s="183"/>
      <c r="G559" s="179"/>
    </row>
    <row r="560" spans="1:7" ht="15.75">
      <c r="A560" s="169"/>
      <c r="B560" s="170"/>
      <c r="C560" s="171"/>
      <c r="D560" s="162"/>
      <c r="E560" s="162"/>
      <c r="F560" s="183"/>
      <c r="G560" s="179"/>
    </row>
    <row r="561" spans="1:7" ht="15.75">
      <c r="A561" s="169"/>
      <c r="B561" s="170"/>
      <c r="C561" s="171"/>
      <c r="D561" s="162"/>
      <c r="E561" s="162"/>
      <c r="F561" s="183"/>
      <c r="G561" s="179"/>
    </row>
    <row r="562" spans="1:7" ht="15.75">
      <c r="A562" s="169"/>
      <c r="B562" s="170"/>
      <c r="C562" s="171"/>
      <c r="D562" s="162"/>
      <c r="E562" s="162"/>
      <c r="F562" s="183"/>
      <c r="G562" s="179"/>
    </row>
    <row r="563" spans="1:7" ht="15.75">
      <c r="A563" s="169"/>
      <c r="B563" s="170"/>
      <c r="C563" s="171"/>
      <c r="D563" s="162"/>
      <c r="E563" s="162"/>
      <c r="F563" s="183"/>
      <c r="G563" s="179"/>
    </row>
    <row r="564" spans="1:7" ht="15.75">
      <c r="A564" s="169"/>
      <c r="B564" s="170"/>
      <c r="C564" s="171"/>
      <c r="D564" s="162"/>
      <c r="E564" s="162"/>
      <c r="F564" s="183"/>
      <c r="G564" s="179"/>
    </row>
    <row r="565" spans="1:7" ht="15.75">
      <c r="A565" s="169"/>
      <c r="B565" s="170"/>
      <c r="C565" s="171"/>
      <c r="D565" s="162"/>
      <c r="E565" s="162"/>
      <c r="F565" s="183"/>
      <c r="G565" s="179"/>
    </row>
    <row r="566" spans="1:7" ht="15.75">
      <c r="A566" s="169"/>
      <c r="B566" s="170"/>
      <c r="C566" s="171"/>
      <c r="D566" s="162"/>
      <c r="E566" s="162"/>
      <c r="F566" s="183"/>
      <c r="G566" s="179"/>
    </row>
    <row r="567" spans="1:7" ht="15.75">
      <c r="A567" s="169"/>
      <c r="B567" s="170"/>
      <c r="C567" s="171"/>
      <c r="D567" s="162"/>
      <c r="E567" s="162"/>
      <c r="F567" s="183"/>
      <c r="G567" s="179"/>
    </row>
    <row r="568" spans="1:7" ht="15.75">
      <c r="A568" s="169"/>
      <c r="B568" s="170"/>
      <c r="C568" s="171"/>
      <c r="D568" s="162"/>
      <c r="E568" s="162"/>
      <c r="F568" s="183"/>
      <c r="G568" s="179"/>
    </row>
    <row r="569" spans="1:7" ht="15.75">
      <c r="A569" s="169"/>
      <c r="B569" s="170"/>
      <c r="C569" s="171"/>
      <c r="D569" s="162"/>
      <c r="E569" s="162"/>
      <c r="F569" s="183"/>
      <c r="G569" s="179"/>
    </row>
    <row r="570" spans="1:7" ht="15.75">
      <c r="A570" s="169"/>
      <c r="B570" s="170"/>
      <c r="C570" s="171"/>
      <c r="D570" s="162"/>
      <c r="E570" s="162"/>
      <c r="F570" s="183"/>
      <c r="G570" s="179"/>
    </row>
    <row r="571" spans="1:7" ht="15.75">
      <c r="A571" s="169"/>
      <c r="B571" s="170"/>
      <c r="C571" s="171"/>
      <c r="D571" s="162"/>
      <c r="E571" s="162"/>
      <c r="F571" s="183"/>
      <c r="G571" s="179"/>
    </row>
    <row r="572" spans="1:7" ht="15.75">
      <c r="A572" s="169"/>
      <c r="B572" s="170"/>
      <c r="C572" s="171"/>
      <c r="D572" s="162"/>
      <c r="E572" s="162"/>
      <c r="F572" s="183"/>
      <c r="G572" s="179"/>
    </row>
    <row r="573" spans="1:7" ht="15.75">
      <c r="A573" s="169"/>
      <c r="B573" s="170"/>
      <c r="C573" s="171"/>
      <c r="D573" s="162"/>
      <c r="E573" s="162"/>
      <c r="F573" s="183"/>
      <c r="G573" s="179"/>
    </row>
    <row r="574" spans="1:7" ht="15.75">
      <c r="A574" s="169"/>
      <c r="B574" s="170"/>
      <c r="C574" s="171"/>
      <c r="D574" s="162"/>
      <c r="E574" s="162"/>
      <c r="F574" s="183"/>
      <c r="G574" s="179"/>
    </row>
    <row r="575" spans="1:7" ht="15.75">
      <c r="A575" s="169"/>
      <c r="B575" s="170"/>
      <c r="C575" s="171"/>
      <c r="D575" s="162"/>
      <c r="E575" s="162"/>
      <c r="F575" s="183"/>
      <c r="G575" s="179"/>
    </row>
    <row r="576" spans="1:7" ht="15.75">
      <c r="A576" s="169"/>
      <c r="B576" s="170"/>
      <c r="C576" s="171"/>
      <c r="D576" s="162"/>
      <c r="E576" s="162"/>
      <c r="F576" s="183"/>
      <c r="G576" s="179"/>
    </row>
    <row r="577" spans="1:7" ht="15.75">
      <c r="A577" s="169"/>
      <c r="B577" s="170"/>
      <c r="C577" s="171"/>
      <c r="D577" s="162"/>
      <c r="E577" s="162"/>
      <c r="F577" s="183"/>
      <c r="G577" s="179"/>
    </row>
    <row r="578" spans="1:7" ht="15.75">
      <c r="A578" s="169"/>
      <c r="B578" s="170"/>
      <c r="C578" s="171"/>
      <c r="D578" s="162"/>
      <c r="E578" s="162"/>
      <c r="F578" s="183"/>
      <c r="G578" s="179"/>
    </row>
    <row r="579" spans="1:7" ht="15.75">
      <c r="A579" s="169"/>
      <c r="B579" s="170"/>
      <c r="C579" s="171"/>
      <c r="D579" s="162"/>
      <c r="E579" s="162"/>
      <c r="F579" s="183"/>
      <c r="G579" s="179"/>
    </row>
    <row r="580" spans="1:7" ht="15.75">
      <c r="A580" s="169"/>
      <c r="B580" s="170"/>
      <c r="C580" s="171"/>
      <c r="D580" s="162"/>
      <c r="E580" s="162"/>
      <c r="F580" s="183"/>
      <c r="G580" s="179"/>
    </row>
    <row r="581" spans="1:7" ht="15.75">
      <c r="A581" s="169"/>
      <c r="B581" s="170"/>
      <c r="C581" s="171"/>
      <c r="D581" s="162"/>
      <c r="E581" s="162"/>
      <c r="F581" s="183"/>
      <c r="G581" s="179"/>
    </row>
    <row r="582" spans="1:7" ht="15.75">
      <c r="A582" s="169"/>
      <c r="B582" s="170"/>
      <c r="C582" s="171"/>
      <c r="D582" s="162"/>
      <c r="E582" s="162"/>
      <c r="F582" s="183"/>
      <c r="G582" s="179"/>
    </row>
    <row r="583" spans="1:7" ht="15.75">
      <c r="A583" s="169"/>
      <c r="B583" s="170"/>
      <c r="C583" s="171"/>
      <c r="D583" s="162"/>
      <c r="E583" s="162"/>
      <c r="F583" s="183"/>
      <c r="G583" s="179"/>
    </row>
    <row r="584" spans="1:7" ht="15.75">
      <c r="A584" s="169"/>
      <c r="B584" s="170"/>
      <c r="C584" s="171"/>
      <c r="D584" s="162"/>
      <c r="E584" s="162"/>
      <c r="F584" s="183"/>
      <c r="G584" s="179"/>
    </row>
    <row r="585" spans="1:7" ht="15.75">
      <c r="A585" s="169"/>
      <c r="B585" s="170"/>
      <c r="C585" s="171"/>
      <c r="D585" s="162"/>
      <c r="E585" s="162"/>
      <c r="F585" s="183"/>
      <c r="G585" s="179"/>
    </row>
    <row r="586" spans="1:7" ht="15.75">
      <c r="A586" s="169"/>
      <c r="B586" s="170"/>
      <c r="C586" s="171"/>
      <c r="D586" s="162"/>
      <c r="E586" s="162"/>
      <c r="F586" s="183"/>
      <c r="G586" s="179"/>
    </row>
    <row r="587" spans="1:7" ht="15.75">
      <c r="A587" s="169"/>
      <c r="B587" s="170"/>
      <c r="C587" s="171"/>
      <c r="D587" s="162"/>
      <c r="E587" s="162"/>
      <c r="F587" s="183"/>
      <c r="G587" s="179"/>
    </row>
    <row r="588" spans="1:7" ht="15.75">
      <c r="A588" s="169"/>
      <c r="B588" s="170"/>
      <c r="C588" s="171"/>
      <c r="D588" s="162"/>
      <c r="E588" s="162"/>
      <c r="F588" s="183"/>
      <c r="G588" s="179"/>
    </row>
    <row r="589" spans="1:7" ht="15.75">
      <c r="A589" s="169"/>
      <c r="B589" s="170"/>
      <c r="C589" s="171"/>
      <c r="D589" s="162"/>
      <c r="E589" s="162"/>
      <c r="F589" s="183"/>
      <c r="G589" s="179"/>
    </row>
    <row r="590" spans="1:7" ht="15.75">
      <c r="A590" s="169"/>
      <c r="B590" s="170"/>
      <c r="C590" s="171"/>
      <c r="D590" s="162"/>
      <c r="E590" s="162"/>
      <c r="F590" s="183"/>
      <c r="G590" s="179"/>
    </row>
    <row r="591" spans="1:7" ht="15.75">
      <c r="A591" s="169"/>
      <c r="B591" s="170"/>
      <c r="C591" s="171"/>
      <c r="D591" s="162"/>
      <c r="E591" s="162"/>
      <c r="F591" s="183"/>
      <c r="G591" s="179"/>
    </row>
    <row r="592" spans="1:7" ht="15.75">
      <c r="A592" s="169"/>
      <c r="B592" s="170"/>
      <c r="C592" s="171"/>
      <c r="D592" s="162"/>
      <c r="E592" s="162"/>
      <c r="F592" s="183"/>
      <c r="G592" s="179"/>
    </row>
    <row r="593" spans="1:7" ht="15.75">
      <c r="A593" s="169"/>
      <c r="B593" s="170"/>
      <c r="C593" s="171"/>
      <c r="D593" s="162"/>
      <c r="E593" s="162"/>
      <c r="F593" s="183"/>
      <c r="G593" s="179"/>
    </row>
    <row r="594" spans="1:7" ht="15.75">
      <c r="A594" s="169"/>
      <c r="B594" s="170"/>
      <c r="C594" s="171"/>
      <c r="D594" s="162"/>
      <c r="E594" s="162"/>
      <c r="F594" s="183"/>
      <c r="G594" s="179"/>
    </row>
    <row r="595" spans="1:7" ht="15.75">
      <c r="A595" s="169"/>
      <c r="B595" s="170"/>
      <c r="C595" s="171"/>
      <c r="D595" s="162"/>
      <c r="E595" s="162"/>
      <c r="F595" s="183"/>
      <c r="G595" s="179"/>
    </row>
    <row r="596" spans="1:7" ht="15.75">
      <c r="A596" s="169"/>
      <c r="B596" s="170"/>
      <c r="C596" s="171"/>
      <c r="D596" s="162"/>
      <c r="E596" s="162"/>
      <c r="F596" s="183"/>
      <c r="G596" s="179"/>
    </row>
    <row r="597" spans="1:7" ht="15.75">
      <c r="A597" s="169"/>
      <c r="B597" s="170"/>
      <c r="C597" s="171"/>
      <c r="D597" s="162"/>
      <c r="E597" s="162"/>
      <c r="F597" s="183"/>
      <c r="G597" s="179"/>
    </row>
    <row r="598" spans="1:7" ht="15.75">
      <c r="A598" s="169"/>
      <c r="B598" s="170"/>
      <c r="C598" s="171"/>
      <c r="D598" s="162"/>
      <c r="E598" s="162"/>
      <c r="F598" s="183"/>
      <c r="G598" s="179"/>
    </row>
    <row r="599" spans="1:7" ht="15.75">
      <c r="A599" s="169"/>
      <c r="B599" s="170"/>
      <c r="C599" s="171"/>
      <c r="D599" s="162"/>
      <c r="E599" s="162"/>
      <c r="F599" s="183"/>
      <c r="G599" s="179"/>
    </row>
    <row r="600" spans="1:7" ht="15.75">
      <c r="A600" s="169"/>
      <c r="B600" s="170"/>
      <c r="C600" s="171"/>
      <c r="D600" s="162"/>
      <c r="E600" s="162"/>
      <c r="F600" s="183"/>
      <c r="G600" s="179"/>
    </row>
    <row r="601" spans="1:7" ht="15.75">
      <c r="A601" s="169"/>
      <c r="B601" s="170"/>
      <c r="C601" s="171"/>
      <c r="D601" s="162"/>
      <c r="E601" s="162"/>
      <c r="F601" s="183"/>
      <c r="G601" s="179"/>
    </row>
    <row r="602" spans="1:7" ht="15.75">
      <c r="A602" s="169"/>
      <c r="B602" s="170"/>
      <c r="C602" s="171"/>
      <c r="D602" s="162"/>
      <c r="E602" s="162"/>
      <c r="F602" s="183"/>
      <c r="G602" s="179"/>
    </row>
    <row r="603" spans="1:7" ht="15.75">
      <c r="A603" s="169"/>
      <c r="B603" s="170"/>
      <c r="C603" s="171"/>
      <c r="D603" s="162"/>
      <c r="E603" s="162"/>
      <c r="F603" s="183"/>
      <c r="G603" s="179"/>
    </row>
    <row r="604" spans="1:7" ht="15.75">
      <c r="A604" s="169"/>
      <c r="B604" s="170"/>
      <c r="C604" s="171"/>
      <c r="D604" s="162"/>
      <c r="E604" s="162"/>
      <c r="F604" s="183"/>
      <c r="G604" s="179"/>
    </row>
    <row r="605" spans="1:7" ht="15.75">
      <c r="A605" s="169"/>
      <c r="B605" s="170"/>
      <c r="C605" s="171"/>
      <c r="D605" s="162"/>
      <c r="E605" s="162"/>
      <c r="F605" s="183"/>
      <c r="G605" s="179"/>
    </row>
    <row r="606" spans="1:7" ht="15.75">
      <c r="A606" s="169"/>
      <c r="B606" s="170"/>
      <c r="C606" s="171"/>
      <c r="D606" s="162"/>
      <c r="E606" s="162"/>
      <c r="F606" s="183"/>
      <c r="G606" s="179"/>
    </row>
    <row r="607" spans="1:7" ht="15.75">
      <c r="A607" s="169"/>
      <c r="B607" s="170"/>
      <c r="C607" s="171"/>
      <c r="D607" s="162"/>
      <c r="E607" s="162"/>
      <c r="F607" s="183"/>
      <c r="G607" s="179"/>
    </row>
    <row r="608" spans="1:7" ht="15.75">
      <c r="A608" s="169"/>
      <c r="B608" s="170"/>
      <c r="C608" s="171"/>
      <c r="D608" s="162"/>
      <c r="E608" s="162"/>
      <c r="F608" s="183"/>
      <c r="G608" s="179"/>
    </row>
    <row r="609" spans="1:7" ht="15.75">
      <c r="A609" s="169"/>
      <c r="B609" s="170"/>
      <c r="C609" s="171"/>
      <c r="D609" s="162"/>
      <c r="E609" s="162"/>
      <c r="F609" s="183"/>
      <c r="G609" s="179"/>
    </row>
    <row r="610" spans="1:7" ht="15.75">
      <c r="A610" s="169"/>
      <c r="B610" s="170"/>
      <c r="C610" s="171"/>
      <c r="D610" s="162"/>
      <c r="E610" s="162"/>
      <c r="F610" s="183"/>
      <c r="G610" s="179"/>
    </row>
    <row r="611" spans="1:7" ht="15.75">
      <c r="A611" s="169"/>
      <c r="B611" s="170"/>
      <c r="C611" s="171"/>
      <c r="D611" s="162"/>
      <c r="E611" s="162"/>
      <c r="F611" s="183"/>
      <c r="G611" s="179"/>
    </row>
    <row r="612" spans="1:7" ht="15.75">
      <c r="A612" s="169"/>
      <c r="B612" s="170"/>
      <c r="C612" s="171"/>
      <c r="D612" s="162"/>
      <c r="E612" s="162"/>
      <c r="F612" s="183"/>
      <c r="G612" s="179"/>
    </row>
    <row r="613" spans="1:7" ht="15.75">
      <c r="A613" s="169"/>
      <c r="B613" s="170"/>
      <c r="C613" s="171"/>
      <c r="D613" s="162"/>
      <c r="E613" s="162"/>
      <c r="F613" s="183"/>
      <c r="G613" s="179"/>
    </row>
    <row r="614" spans="1:7" ht="15.75">
      <c r="A614" s="169"/>
      <c r="B614" s="170"/>
      <c r="C614" s="171"/>
      <c r="D614" s="162"/>
      <c r="E614" s="162"/>
      <c r="F614" s="183"/>
      <c r="G614" s="179"/>
    </row>
    <row r="615" spans="1:7" ht="15.75">
      <c r="A615" s="169"/>
      <c r="B615" s="170"/>
      <c r="C615" s="171"/>
      <c r="D615" s="162"/>
      <c r="E615" s="162"/>
      <c r="F615" s="183"/>
      <c r="G615" s="179"/>
    </row>
    <row r="616" spans="1:7" ht="15.75">
      <c r="A616" s="169"/>
      <c r="B616" s="170"/>
      <c r="C616" s="171"/>
      <c r="D616" s="162"/>
      <c r="E616" s="162"/>
      <c r="F616" s="183"/>
      <c r="G616" s="179"/>
    </row>
    <row r="617" spans="1:7" ht="15.75">
      <c r="A617" s="169"/>
      <c r="B617" s="170"/>
      <c r="C617" s="171"/>
      <c r="D617" s="162"/>
      <c r="E617" s="162"/>
      <c r="F617" s="183"/>
      <c r="G617" s="179"/>
    </row>
    <row r="618" spans="1:7" ht="15.75">
      <c r="A618" s="169"/>
      <c r="B618" s="170"/>
      <c r="C618" s="171"/>
      <c r="D618" s="162"/>
      <c r="E618" s="162"/>
      <c r="F618" s="183"/>
      <c r="G618" s="179"/>
    </row>
    <row r="619" spans="1:7" ht="15.75">
      <c r="A619" s="169"/>
      <c r="B619" s="170"/>
      <c r="C619" s="171"/>
      <c r="D619" s="162"/>
      <c r="E619" s="162"/>
      <c r="F619" s="183"/>
      <c r="G619" s="179"/>
    </row>
    <row r="620" spans="1:7" ht="15.75">
      <c r="A620" s="169"/>
      <c r="B620" s="170"/>
      <c r="C620" s="171"/>
      <c r="D620" s="162"/>
      <c r="E620" s="162"/>
      <c r="F620" s="183"/>
      <c r="G620" s="179"/>
    </row>
    <row r="621" spans="1:7" ht="15.75">
      <c r="A621" s="169"/>
      <c r="B621" s="170"/>
      <c r="C621" s="171"/>
      <c r="D621" s="162"/>
      <c r="E621" s="162"/>
      <c r="F621" s="183"/>
      <c r="G621" s="179"/>
    </row>
    <row r="622" spans="1:7" ht="15.75">
      <c r="A622" s="169"/>
      <c r="B622" s="170"/>
      <c r="C622" s="171"/>
      <c r="D622" s="162"/>
      <c r="E622" s="162"/>
      <c r="F622" s="183"/>
      <c r="G622" s="179"/>
    </row>
    <row r="623" spans="1:7" ht="15.75">
      <c r="A623" s="169"/>
      <c r="B623" s="170"/>
      <c r="C623" s="171"/>
      <c r="D623" s="162"/>
      <c r="E623" s="162"/>
      <c r="F623" s="183"/>
      <c r="G623" s="179"/>
    </row>
    <row r="624" spans="1:7" ht="15.75">
      <c r="A624" s="169"/>
      <c r="B624" s="170"/>
      <c r="C624" s="171"/>
      <c r="D624" s="162"/>
      <c r="E624" s="162"/>
      <c r="F624" s="183"/>
      <c r="G624" s="179"/>
    </row>
    <row r="625" spans="1:7" ht="15.75">
      <c r="A625" s="169"/>
      <c r="B625" s="170"/>
      <c r="C625" s="171"/>
      <c r="D625" s="162"/>
      <c r="E625" s="162"/>
      <c r="F625" s="183"/>
      <c r="G625" s="179"/>
    </row>
    <row r="626" spans="1:7" ht="15.75">
      <c r="A626" s="169"/>
      <c r="B626" s="170"/>
      <c r="C626" s="171"/>
      <c r="D626" s="162"/>
      <c r="E626" s="162"/>
      <c r="F626" s="183"/>
      <c r="G626" s="179"/>
    </row>
    <row r="627" spans="1:7" ht="15.75">
      <c r="A627" s="169"/>
      <c r="B627" s="170"/>
      <c r="C627" s="171"/>
      <c r="D627" s="162"/>
      <c r="E627" s="162"/>
      <c r="F627" s="183"/>
      <c r="G627" s="179"/>
    </row>
    <row r="628" spans="1:7" ht="15.75">
      <c r="A628" s="169"/>
      <c r="B628" s="170"/>
      <c r="C628" s="171"/>
      <c r="D628" s="162"/>
      <c r="E628" s="162"/>
      <c r="F628" s="183"/>
      <c r="G628" s="179"/>
    </row>
    <row r="629" spans="1:7" ht="15.75">
      <c r="A629" s="169"/>
      <c r="B629" s="170"/>
      <c r="C629" s="171"/>
      <c r="D629" s="162"/>
      <c r="E629" s="162"/>
      <c r="F629" s="183"/>
      <c r="G629" s="179"/>
    </row>
    <row r="630" spans="1:7" ht="15.75">
      <c r="A630" s="169"/>
      <c r="B630" s="170"/>
      <c r="C630" s="171"/>
      <c r="D630" s="162"/>
      <c r="E630" s="162"/>
      <c r="F630" s="183"/>
      <c r="G630" s="179"/>
    </row>
    <row r="631" spans="1:7" ht="15.75">
      <c r="A631" s="169"/>
      <c r="B631" s="170"/>
      <c r="C631" s="171"/>
      <c r="D631" s="162"/>
      <c r="E631" s="162"/>
      <c r="F631" s="183"/>
      <c r="G631" s="179"/>
    </row>
    <row r="632" spans="1:7" ht="15.75">
      <c r="A632" s="169"/>
      <c r="B632" s="170"/>
      <c r="C632" s="171"/>
      <c r="D632" s="162"/>
      <c r="E632" s="162"/>
      <c r="F632" s="183"/>
      <c r="G632" s="179"/>
    </row>
    <row r="633" spans="1:7" ht="15.75">
      <c r="A633" s="169"/>
      <c r="B633" s="170"/>
      <c r="C633" s="171"/>
      <c r="D633" s="162"/>
      <c r="E633" s="162"/>
      <c r="F633" s="183"/>
      <c r="G633" s="179"/>
    </row>
    <row r="634" spans="1:7" ht="15.75">
      <c r="A634" s="169"/>
      <c r="B634" s="170"/>
      <c r="C634" s="171"/>
      <c r="D634" s="162"/>
      <c r="E634" s="162"/>
      <c r="F634" s="183"/>
      <c r="G634" s="179"/>
    </row>
    <row r="635" spans="1:7" ht="15.75">
      <c r="A635" s="169"/>
      <c r="B635" s="170"/>
      <c r="C635" s="171"/>
      <c r="D635" s="162"/>
      <c r="E635" s="162"/>
      <c r="F635" s="183"/>
      <c r="G635" s="179"/>
    </row>
    <row r="636" spans="1:7" ht="15.75">
      <c r="A636" s="169"/>
      <c r="B636" s="170"/>
      <c r="C636" s="171"/>
      <c r="D636" s="162"/>
      <c r="E636" s="162"/>
      <c r="F636" s="183"/>
      <c r="G636" s="179"/>
    </row>
    <row r="637" spans="1:7" ht="15.75">
      <c r="A637" s="169"/>
      <c r="B637" s="170"/>
      <c r="C637" s="171"/>
      <c r="D637" s="162"/>
      <c r="E637" s="162"/>
      <c r="F637" s="183"/>
      <c r="G637" s="179"/>
    </row>
    <row r="638" spans="1:7" ht="15.75">
      <c r="A638" s="169"/>
      <c r="B638" s="170"/>
      <c r="C638" s="171"/>
      <c r="D638" s="162"/>
      <c r="E638" s="162"/>
      <c r="F638" s="183"/>
      <c r="G638" s="179"/>
    </row>
    <row r="639" spans="1:7" ht="15.75">
      <c r="A639" s="169"/>
      <c r="B639" s="170"/>
      <c r="C639" s="171"/>
      <c r="D639" s="162"/>
      <c r="E639" s="162"/>
      <c r="F639" s="183"/>
      <c r="G639" s="179"/>
    </row>
    <row r="640" spans="1:7" ht="15.75">
      <c r="A640" s="169"/>
      <c r="B640" s="170"/>
      <c r="C640" s="171"/>
      <c r="D640" s="162"/>
      <c r="E640" s="162"/>
      <c r="F640" s="183"/>
      <c r="G640" s="179"/>
    </row>
    <row r="641" spans="1:7" ht="15.75">
      <c r="A641" s="169"/>
      <c r="B641" s="170"/>
      <c r="C641" s="171"/>
      <c r="D641" s="162"/>
      <c r="E641" s="162"/>
      <c r="F641" s="183"/>
      <c r="G641" s="179"/>
    </row>
    <row r="642" spans="1:7" ht="15.75">
      <c r="A642" s="169"/>
      <c r="B642" s="170"/>
      <c r="C642" s="171"/>
      <c r="D642" s="162"/>
      <c r="E642" s="162"/>
      <c r="F642" s="183"/>
      <c r="G642" s="179"/>
    </row>
    <row r="643" spans="1:7" ht="15.75">
      <c r="A643" s="169"/>
      <c r="B643" s="170"/>
      <c r="C643" s="171"/>
      <c r="D643" s="162"/>
      <c r="E643" s="162"/>
      <c r="F643" s="183"/>
      <c r="G643" s="179"/>
    </row>
    <row r="644" spans="1:7" ht="15.75">
      <c r="A644" s="169"/>
      <c r="B644" s="170"/>
      <c r="C644" s="171"/>
      <c r="D644" s="162"/>
      <c r="E644" s="162"/>
      <c r="F644" s="183"/>
      <c r="G644" s="179"/>
    </row>
    <row r="645" spans="1:7" ht="15.75">
      <c r="A645" s="169"/>
      <c r="B645" s="170"/>
      <c r="C645" s="171"/>
      <c r="D645" s="162"/>
      <c r="E645" s="162"/>
      <c r="F645" s="183"/>
      <c r="G645" s="179"/>
    </row>
    <row r="646" spans="1:7" ht="15.75">
      <c r="A646" s="169"/>
      <c r="B646" s="170"/>
      <c r="C646" s="171"/>
      <c r="D646" s="162"/>
      <c r="E646" s="162"/>
      <c r="F646" s="183"/>
      <c r="G646" s="179"/>
    </row>
    <row r="647" spans="1:7" ht="15.75">
      <c r="A647" s="169"/>
      <c r="B647" s="170"/>
      <c r="C647" s="171"/>
      <c r="D647" s="162"/>
      <c r="E647" s="162"/>
      <c r="F647" s="183"/>
      <c r="G647" s="179"/>
    </row>
    <row r="648" spans="1:7" ht="15.75">
      <c r="A648" s="169"/>
      <c r="B648" s="170"/>
      <c r="C648" s="171"/>
      <c r="D648" s="162"/>
      <c r="E648" s="162"/>
      <c r="F648" s="183"/>
      <c r="G648" s="179"/>
    </row>
    <row r="649" spans="1:7" ht="15.75">
      <c r="A649" s="169"/>
      <c r="B649" s="170"/>
      <c r="C649" s="171"/>
      <c r="D649" s="162"/>
      <c r="E649" s="162"/>
      <c r="F649" s="183"/>
      <c r="G649" s="179"/>
    </row>
    <row r="650" spans="1:7" ht="15.75">
      <c r="A650" s="169"/>
      <c r="B650" s="170"/>
      <c r="C650" s="171"/>
      <c r="D650" s="162"/>
      <c r="E650" s="162"/>
      <c r="F650" s="183"/>
      <c r="G650" s="179"/>
    </row>
    <row r="651" spans="1:7" ht="15.75">
      <c r="A651" s="169"/>
      <c r="B651" s="170"/>
      <c r="C651" s="171"/>
      <c r="D651" s="162"/>
      <c r="E651" s="162"/>
      <c r="F651" s="183"/>
      <c r="G651" s="179"/>
    </row>
    <row r="652" spans="1:7" ht="15.75">
      <c r="A652" s="169"/>
      <c r="B652" s="170"/>
      <c r="C652" s="171"/>
      <c r="D652" s="162"/>
      <c r="E652" s="162"/>
      <c r="F652" s="183"/>
      <c r="G652" s="179"/>
    </row>
    <row r="653" spans="1:7" ht="15.75">
      <c r="A653" s="169"/>
      <c r="B653" s="170"/>
      <c r="C653" s="171"/>
      <c r="D653" s="162"/>
      <c r="E653" s="162"/>
      <c r="F653" s="183"/>
      <c r="G653" s="179"/>
    </row>
    <row r="654" spans="1:7" ht="15.75">
      <c r="A654" s="169"/>
      <c r="B654" s="170"/>
      <c r="C654" s="171"/>
      <c r="D654" s="162"/>
      <c r="E654" s="162"/>
      <c r="F654" s="183"/>
      <c r="G654" s="179"/>
    </row>
    <row r="655" spans="1:7" ht="15.75">
      <c r="A655" s="169"/>
      <c r="B655" s="170"/>
      <c r="C655" s="171"/>
      <c r="D655" s="162"/>
      <c r="E655" s="162"/>
      <c r="F655" s="183"/>
      <c r="G655" s="179"/>
    </row>
    <row r="656" spans="1:7" ht="15.75">
      <c r="A656" s="169"/>
      <c r="B656" s="170"/>
      <c r="C656" s="171"/>
      <c r="D656" s="162"/>
      <c r="E656" s="162"/>
      <c r="F656" s="183"/>
      <c r="G656" s="179"/>
    </row>
    <row r="657" spans="1:7" ht="15.75">
      <c r="A657" s="169"/>
      <c r="B657" s="170"/>
      <c r="C657" s="171"/>
      <c r="D657" s="162"/>
      <c r="E657" s="162"/>
      <c r="F657" s="183"/>
      <c r="G657" s="179"/>
    </row>
    <row r="658" spans="1:7" ht="15.75">
      <c r="A658" s="169"/>
      <c r="B658" s="170"/>
      <c r="C658" s="171"/>
      <c r="D658" s="162"/>
      <c r="E658" s="162"/>
      <c r="F658" s="183"/>
      <c r="G658" s="179"/>
    </row>
    <row r="659" spans="1:7" ht="15.75">
      <c r="A659" s="169"/>
      <c r="B659" s="170"/>
      <c r="C659" s="171"/>
      <c r="D659" s="162"/>
      <c r="E659" s="162"/>
      <c r="F659" s="183"/>
      <c r="G659" s="179"/>
    </row>
    <row r="660" spans="1:7" ht="15.75">
      <c r="A660" s="169"/>
      <c r="B660" s="170"/>
      <c r="C660" s="171"/>
      <c r="D660" s="162"/>
      <c r="E660" s="162"/>
      <c r="F660" s="183"/>
      <c r="G660" s="179"/>
    </row>
    <row r="661" spans="1:7" ht="15.75">
      <c r="A661" s="169"/>
      <c r="B661" s="170"/>
      <c r="C661" s="171"/>
      <c r="D661" s="162"/>
      <c r="E661" s="162"/>
      <c r="F661" s="183"/>
      <c r="G661" s="179"/>
    </row>
    <row r="662" spans="1:7" ht="15.75">
      <c r="A662" s="169"/>
      <c r="B662" s="170"/>
      <c r="C662" s="171"/>
      <c r="D662" s="162"/>
      <c r="E662" s="162"/>
      <c r="F662" s="183"/>
      <c r="G662" s="179"/>
    </row>
    <row r="663" spans="1:7" ht="15.75">
      <c r="A663" s="169"/>
      <c r="B663" s="170"/>
      <c r="C663" s="171"/>
      <c r="D663" s="162"/>
      <c r="E663" s="162"/>
      <c r="F663" s="183"/>
      <c r="G663" s="179"/>
    </row>
    <row r="664" spans="1:7" ht="15.75">
      <c r="A664" s="169"/>
      <c r="B664" s="170"/>
      <c r="C664" s="171"/>
      <c r="D664" s="162"/>
      <c r="E664" s="162"/>
      <c r="F664" s="183"/>
      <c r="G664" s="179"/>
    </row>
    <row r="665" spans="1:7" ht="15.75">
      <c r="A665" s="169"/>
      <c r="B665" s="170"/>
      <c r="C665" s="171"/>
      <c r="D665" s="162"/>
      <c r="E665" s="162"/>
      <c r="F665" s="183"/>
      <c r="G665" s="179"/>
    </row>
    <row r="666" spans="1:7" ht="15.75">
      <c r="A666" s="169"/>
      <c r="B666" s="170"/>
      <c r="C666" s="171"/>
      <c r="D666" s="162"/>
      <c r="E666" s="162"/>
      <c r="F666" s="183"/>
      <c r="G666" s="179"/>
    </row>
    <row r="667" spans="1:7" ht="15.75">
      <c r="A667" s="169"/>
      <c r="B667" s="170"/>
      <c r="C667" s="171"/>
      <c r="D667" s="162"/>
      <c r="E667" s="162"/>
      <c r="F667" s="183"/>
      <c r="G667" s="179"/>
    </row>
    <row r="668" spans="1:7" ht="15.75">
      <c r="A668" s="169"/>
      <c r="B668" s="170"/>
      <c r="C668" s="171"/>
      <c r="D668" s="162"/>
      <c r="E668" s="162"/>
      <c r="F668" s="183"/>
      <c r="G668" s="179"/>
    </row>
    <row r="669" spans="1:7" ht="15.75">
      <c r="A669" s="169"/>
      <c r="B669" s="170"/>
      <c r="C669" s="171"/>
      <c r="D669" s="162"/>
      <c r="E669" s="162"/>
      <c r="F669" s="183"/>
      <c r="G669" s="179"/>
    </row>
    <row r="670" spans="1:7" ht="15.75">
      <c r="A670" s="169"/>
      <c r="B670" s="170"/>
      <c r="C670" s="171"/>
      <c r="D670" s="162"/>
      <c r="E670" s="162"/>
      <c r="F670" s="183"/>
      <c r="G670" s="179"/>
    </row>
    <row r="671" spans="1:7" ht="15.75">
      <c r="A671" s="169"/>
      <c r="B671" s="170"/>
      <c r="C671" s="171"/>
      <c r="D671" s="162"/>
      <c r="E671" s="162"/>
      <c r="F671" s="183"/>
      <c r="G671" s="179"/>
    </row>
    <row r="672" spans="1:7" ht="15.75">
      <c r="A672" s="169"/>
      <c r="B672" s="170"/>
      <c r="C672" s="171"/>
      <c r="D672" s="162"/>
      <c r="E672" s="162"/>
      <c r="F672" s="183"/>
      <c r="G672" s="179"/>
    </row>
    <row r="673" spans="1:7" ht="15.75">
      <c r="A673" s="169"/>
      <c r="B673" s="170"/>
      <c r="C673" s="171"/>
      <c r="D673" s="162"/>
      <c r="E673" s="162"/>
      <c r="F673" s="183"/>
      <c r="G673" s="179"/>
    </row>
    <row r="674" spans="1:7" ht="15.75">
      <c r="A674" s="169"/>
      <c r="B674" s="170"/>
      <c r="C674" s="171"/>
      <c r="D674" s="162"/>
      <c r="E674" s="162"/>
      <c r="F674" s="183"/>
      <c r="G674" s="179"/>
    </row>
    <row r="675" spans="1:7" ht="15.75">
      <c r="A675" s="169"/>
      <c r="B675" s="170"/>
      <c r="C675" s="171"/>
      <c r="D675" s="162"/>
      <c r="E675" s="162"/>
      <c r="F675" s="183"/>
      <c r="G675" s="179"/>
    </row>
    <row r="676" spans="1:7" ht="15.75">
      <c r="A676" s="169"/>
      <c r="B676" s="170"/>
      <c r="C676" s="171"/>
      <c r="D676" s="162"/>
      <c r="E676" s="162"/>
      <c r="F676" s="183"/>
      <c r="G676" s="179"/>
    </row>
    <row r="677" spans="1:7" ht="15.75">
      <c r="A677" s="169"/>
      <c r="B677" s="170"/>
      <c r="C677" s="171"/>
      <c r="D677" s="162"/>
      <c r="E677" s="162"/>
      <c r="F677" s="183"/>
      <c r="G677" s="179"/>
    </row>
    <row r="678" spans="1:7" ht="15.75">
      <c r="A678" s="169"/>
      <c r="B678" s="170"/>
      <c r="C678" s="171"/>
      <c r="D678" s="162"/>
      <c r="E678" s="162"/>
      <c r="F678" s="183"/>
      <c r="G678" s="179"/>
    </row>
    <row r="679" spans="1:7" ht="15.75">
      <c r="A679" s="169"/>
      <c r="B679" s="170"/>
      <c r="C679" s="171"/>
      <c r="D679" s="162"/>
      <c r="E679" s="162"/>
      <c r="F679" s="183"/>
      <c r="G679" s="179"/>
    </row>
    <row r="680" spans="1:7" ht="15.75">
      <c r="A680" s="169"/>
      <c r="B680" s="170"/>
      <c r="C680" s="171"/>
      <c r="D680" s="162"/>
      <c r="E680" s="162"/>
      <c r="F680" s="183"/>
      <c r="G680" s="179"/>
    </row>
    <row r="681" spans="1:7" ht="15.75">
      <c r="A681" s="169"/>
      <c r="B681" s="170"/>
      <c r="C681" s="171"/>
      <c r="D681" s="162"/>
      <c r="E681" s="162"/>
      <c r="F681" s="183"/>
      <c r="G681" s="179"/>
    </row>
    <row r="682" spans="1:7" ht="15.75">
      <c r="A682" s="169"/>
      <c r="B682" s="170"/>
      <c r="C682" s="171"/>
      <c r="D682" s="162"/>
      <c r="E682" s="162"/>
      <c r="F682" s="183"/>
      <c r="G682" s="179"/>
    </row>
    <row r="683" spans="1:7" ht="15.75">
      <c r="A683" s="169"/>
      <c r="B683" s="170"/>
      <c r="C683" s="171"/>
      <c r="D683" s="162"/>
      <c r="E683" s="162"/>
      <c r="F683" s="183"/>
      <c r="G683" s="179"/>
    </row>
    <row r="684" spans="1:7" ht="15.75">
      <c r="A684" s="169"/>
      <c r="B684" s="170"/>
      <c r="C684" s="171"/>
      <c r="D684" s="162"/>
      <c r="E684" s="162"/>
      <c r="F684" s="183"/>
      <c r="G684" s="179"/>
    </row>
    <row r="685" spans="1:7" ht="15.75">
      <c r="A685" s="169"/>
      <c r="B685" s="170"/>
      <c r="C685" s="171"/>
      <c r="D685" s="162"/>
      <c r="E685" s="162"/>
      <c r="F685" s="183"/>
      <c r="G685" s="179"/>
    </row>
    <row r="686" spans="1:7" ht="15.75">
      <c r="A686" s="169"/>
      <c r="B686" s="170"/>
      <c r="C686" s="171"/>
      <c r="D686" s="162"/>
      <c r="E686" s="162"/>
      <c r="F686" s="183"/>
      <c r="G686" s="179"/>
    </row>
    <row r="687" spans="1:7" ht="15.75">
      <c r="A687" s="169"/>
      <c r="B687" s="170"/>
      <c r="C687" s="171"/>
      <c r="D687" s="162"/>
      <c r="E687" s="162"/>
      <c r="F687" s="183"/>
      <c r="G687" s="179"/>
    </row>
    <row r="688" spans="1:7" ht="15.75">
      <c r="A688" s="169"/>
      <c r="B688" s="170"/>
      <c r="C688" s="171"/>
      <c r="D688" s="162"/>
      <c r="E688" s="162"/>
      <c r="F688" s="183"/>
      <c r="G688" s="179"/>
    </row>
    <row r="689" spans="1:7" ht="15.75">
      <c r="A689" s="169"/>
      <c r="B689" s="170"/>
      <c r="C689" s="171"/>
      <c r="D689" s="162"/>
      <c r="E689" s="162"/>
      <c r="F689" s="183"/>
      <c r="G689" s="179"/>
    </row>
    <row r="690" spans="1:7" ht="15.75">
      <c r="A690" s="169"/>
      <c r="B690" s="170"/>
      <c r="C690" s="171"/>
      <c r="D690" s="162"/>
      <c r="E690" s="162"/>
      <c r="F690" s="183"/>
      <c r="G690" s="179"/>
    </row>
    <row r="691" spans="1:7" ht="15.75">
      <c r="A691" s="169"/>
      <c r="B691" s="170"/>
      <c r="C691" s="171"/>
      <c r="D691" s="162"/>
      <c r="E691" s="162"/>
      <c r="F691" s="183"/>
      <c r="G691" s="179"/>
    </row>
    <row r="692" spans="1:7" ht="15.75">
      <c r="A692" s="169"/>
      <c r="B692" s="170"/>
      <c r="C692" s="171"/>
      <c r="D692" s="162"/>
      <c r="E692" s="162"/>
      <c r="F692" s="183"/>
      <c r="G692" s="179"/>
    </row>
    <row r="693" spans="1:7" ht="15.75">
      <c r="A693" s="169"/>
      <c r="B693" s="170"/>
      <c r="C693" s="171"/>
      <c r="D693" s="162"/>
      <c r="E693" s="162"/>
      <c r="F693" s="183"/>
      <c r="G693" s="179"/>
    </row>
    <row r="694" spans="1:7" ht="15.75">
      <c r="A694" s="169"/>
      <c r="B694" s="170"/>
      <c r="C694" s="171"/>
      <c r="D694" s="162"/>
      <c r="E694" s="162"/>
      <c r="F694" s="183"/>
      <c r="G694" s="179"/>
    </row>
    <row r="695" spans="1:7" ht="15.75">
      <c r="A695" s="169"/>
      <c r="B695" s="170"/>
      <c r="C695" s="171"/>
      <c r="D695" s="162"/>
      <c r="E695" s="162"/>
      <c r="F695" s="183"/>
      <c r="G695" s="179"/>
    </row>
    <row r="696" spans="1:7" ht="15.75">
      <c r="A696" s="169"/>
      <c r="B696" s="170"/>
      <c r="C696" s="171"/>
      <c r="D696" s="162"/>
      <c r="E696" s="162"/>
      <c r="F696" s="183"/>
      <c r="G696" s="179"/>
    </row>
    <row r="697" spans="1:7" ht="15.75">
      <c r="A697" s="169"/>
      <c r="B697" s="170"/>
      <c r="C697" s="171"/>
      <c r="D697" s="162"/>
      <c r="E697" s="162"/>
      <c r="F697" s="183"/>
      <c r="G697" s="179"/>
    </row>
    <row r="698" spans="1:7" ht="15.75">
      <c r="A698" s="169"/>
      <c r="B698" s="170"/>
      <c r="C698" s="171"/>
      <c r="D698" s="162"/>
      <c r="E698" s="162"/>
      <c r="F698" s="183"/>
      <c r="G698" s="179"/>
    </row>
    <row r="699" spans="1:7" ht="15.75">
      <c r="A699" s="169"/>
      <c r="B699" s="170"/>
      <c r="C699" s="171"/>
      <c r="D699" s="162"/>
      <c r="E699" s="162"/>
      <c r="F699" s="183"/>
      <c r="G699" s="179"/>
    </row>
    <row r="700" spans="1:7" ht="15.75">
      <c r="A700" s="169"/>
      <c r="B700" s="170"/>
      <c r="C700" s="171"/>
      <c r="D700" s="162"/>
      <c r="E700" s="162"/>
      <c r="F700" s="183"/>
      <c r="G700" s="179"/>
    </row>
    <row r="701" spans="1:7" ht="15.75">
      <c r="A701" s="169"/>
      <c r="B701" s="170"/>
      <c r="C701" s="171"/>
      <c r="D701" s="162"/>
      <c r="E701" s="162"/>
      <c r="F701" s="183"/>
      <c r="G701" s="179"/>
    </row>
    <row r="702" spans="1:7" ht="15.75">
      <c r="A702" s="169"/>
      <c r="B702" s="170"/>
      <c r="C702" s="171"/>
      <c r="D702" s="162"/>
      <c r="E702" s="162"/>
      <c r="F702" s="183"/>
      <c r="G702" s="179"/>
    </row>
    <row r="703" spans="1:7" ht="15.75">
      <c r="A703" s="169"/>
      <c r="B703" s="170"/>
      <c r="C703" s="171"/>
      <c r="D703" s="162"/>
      <c r="E703" s="162"/>
      <c r="F703" s="183"/>
      <c r="G703" s="179"/>
    </row>
    <row r="704" spans="1:7" ht="15.75">
      <c r="A704" s="169"/>
      <c r="B704" s="170"/>
      <c r="C704" s="171"/>
      <c r="D704" s="162"/>
      <c r="E704" s="162"/>
      <c r="F704" s="183"/>
      <c r="G704" s="179"/>
    </row>
    <row r="705" spans="1:7" ht="15.75">
      <c r="A705" s="169"/>
      <c r="B705" s="170"/>
      <c r="C705" s="171"/>
      <c r="D705" s="162"/>
      <c r="E705" s="162"/>
      <c r="F705" s="183"/>
      <c r="G705" s="179"/>
    </row>
    <row r="706" spans="1:7" ht="15.75">
      <c r="A706" s="169"/>
      <c r="B706" s="170"/>
      <c r="C706" s="171"/>
      <c r="D706" s="162"/>
      <c r="E706" s="162"/>
      <c r="F706" s="183"/>
      <c r="G706" s="179"/>
    </row>
    <row r="707" spans="1:7" ht="15.75">
      <c r="A707" s="169"/>
      <c r="B707" s="170"/>
      <c r="C707" s="171"/>
      <c r="D707" s="162"/>
      <c r="E707" s="162"/>
      <c r="F707" s="183"/>
      <c r="G707" s="179"/>
    </row>
    <row r="708" spans="1:7" ht="15.75">
      <c r="A708" s="169"/>
      <c r="B708" s="170"/>
      <c r="C708" s="171"/>
      <c r="D708" s="162"/>
      <c r="E708" s="162"/>
      <c r="F708" s="183"/>
      <c r="G708" s="179"/>
    </row>
    <row r="709" spans="1:7" ht="15.75">
      <c r="A709" s="169"/>
      <c r="B709" s="170"/>
      <c r="C709" s="171"/>
      <c r="D709" s="162"/>
      <c r="E709" s="162"/>
      <c r="F709" s="183"/>
      <c r="G709" s="179"/>
    </row>
    <row r="710" spans="1:7" ht="15.75">
      <c r="A710" s="169"/>
      <c r="B710" s="170"/>
      <c r="C710" s="171"/>
      <c r="D710" s="162"/>
      <c r="E710" s="162"/>
      <c r="F710" s="183"/>
      <c r="G710" s="179"/>
    </row>
    <row r="711" spans="1:7" ht="15.75">
      <c r="A711" s="169"/>
      <c r="B711" s="170"/>
      <c r="C711" s="171"/>
      <c r="D711" s="162"/>
      <c r="E711" s="162"/>
      <c r="F711" s="183"/>
      <c r="G711" s="179"/>
    </row>
    <row r="712" spans="1:7" ht="15.75">
      <c r="A712" s="169"/>
      <c r="B712" s="170"/>
      <c r="C712" s="171"/>
      <c r="D712" s="162"/>
      <c r="E712" s="162"/>
      <c r="F712" s="183"/>
      <c r="G712" s="179"/>
    </row>
    <row r="713" spans="1:7" ht="15.75">
      <c r="A713" s="169"/>
      <c r="B713" s="170"/>
      <c r="C713" s="171"/>
      <c r="D713" s="162"/>
      <c r="E713" s="162"/>
      <c r="F713" s="183"/>
      <c r="G713" s="179"/>
    </row>
    <row r="714" spans="1:7" ht="15.75">
      <c r="A714" s="169"/>
      <c r="B714" s="170"/>
      <c r="C714" s="171"/>
      <c r="D714" s="162"/>
      <c r="E714" s="162"/>
      <c r="F714" s="183"/>
      <c r="G714" s="179"/>
    </row>
    <row r="715" spans="1:7" ht="15.75">
      <c r="A715" s="169"/>
      <c r="B715" s="170"/>
      <c r="C715" s="171"/>
      <c r="D715" s="162"/>
      <c r="E715" s="162"/>
      <c r="F715" s="183"/>
      <c r="G715" s="179"/>
    </row>
    <row r="716" spans="1:7" ht="15.75">
      <c r="A716" s="169"/>
      <c r="B716" s="170"/>
      <c r="C716" s="171"/>
      <c r="D716" s="162"/>
      <c r="E716" s="162"/>
      <c r="F716" s="183"/>
      <c r="G716" s="179"/>
    </row>
    <row r="717" spans="1:7" ht="15.75">
      <c r="A717" s="169"/>
      <c r="B717" s="170"/>
      <c r="C717" s="171"/>
      <c r="D717" s="162"/>
      <c r="E717" s="162"/>
      <c r="F717" s="183"/>
      <c r="G717" s="179"/>
    </row>
    <row r="718" spans="1:7" ht="15.75">
      <c r="A718" s="169"/>
      <c r="B718" s="170"/>
      <c r="C718" s="171"/>
      <c r="D718" s="162"/>
      <c r="E718" s="162"/>
      <c r="F718" s="183"/>
      <c r="G718" s="179"/>
    </row>
    <row r="719" spans="1:7" ht="15.75">
      <c r="A719" s="169"/>
      <c r="B719" s="170"/>
      <c r="C719" s="171"/>
      <c r="D719" s="162"/>
      <c r="E719" s="162"/>
      <c r="F719" s="183"/>
      <c r="G719" s="179"/>
    </row>
    <row r="720" spans="1:7" ht="15.75">
      <c r="A720" s="169"/>
      <c r="B720" s="170"/>
      <c r="C720" s="171"/>
      <c r="D720" s="162"/>
      <c r="E720" s="162"/>
      <c r="F720" s="183"/>
      <c r="G720" s="179"/>
    </row>
    <row r="721" spans="1:7" ht="15.75">
      <c r="A721" s="169"/>
      <c r="B721" s="170"/>
      <c r="C721" s="171"/>
      <c r="D721" s="162"/>
      <c r="E721" s="162"/>
      <c r="F721" s="183"/>
      <c r="G721" s="179"/>
    </row>
    <row r="722" spans="1:7" ht="15.75">
      <c r="A722" s="169"/>
      <c r="B722" s="170"/>
      <c r="C722" s="171"/>
      <c r="D722" s="162"/>
      <c r="E722" s="162"/>
      <c r="F722" s="183"/>
      <c r="G722" s="179"/>
    </row>
    <row r="723" spans="1:7" ht="15.75">
      <c r="A723" s="169"/>
      <c r="B723" s="170"/>
      <c r="C723" s="171"/>
      <c r="D723" s="162"/>
      <c r="E723" s="162"/>
      <c r="F723" s="183"/>
      <c r="G723" s="179"/>
    </row>
    <row r="724" spans="1:7" ht="15.75">
      <c r="A724" s="169"/>
      <c r="B724" s="170"/>
      <c r="C724" s="171"/>
      <c r="D724" s="162"/>
      <c r="E724" s="162"/>
      <c r="F724" s="183"/>
      <c r="G724" s="179"/>
    </row>
    <row r="725" spans="1:7" ht="15.75">
      <c r="A725" s="169"/>
      <c r="B725" s="170"/>
      <c r="C725" s="171"/>
      <c r="D725" s="162"/>
      <c r="E725" s="162"/>
      <c r="F725" s="183"/>
      <c r="G725" s="179"/>
    </row>
    <row r="726" spans="1:7" ht="15.75">
      <c r="A726" s="169"/>
      <c r="B726" s="170"/>
      <c r="C726" s="171"/>
      <c r="D726" s="162"/>
      <c r="E726" s="162"/>
      <c r="F726" s="183"/>
      <c r="G726" s="179"/>
    </row>
    <row r="727" spans="1:7" ht="15.75">
      <c r="A727" s="169"/>
      <c r="B727" s="170"/>
      <c r="C727" s="171"/>
      <c r="D727" s="162"/>
      <c r="E727" s="162"/>
      <c r="F727" s="183"/>
      <c r="G727" s="179"/>
    </row>
    <row r="728" spans="1:7" ht="15.75">
      <c r="A728" s="169"/>
      <c r="B728" s="170"/>
      <c r="C728" s="171"/>
      <c r="D728" s="162"/>
      <c r="E728" s="162"/>
      <c r="F728" s="183"/>
      <c r="G728" s="179"/>
    </row>
    <row r="729" spans="1:7" ht="15.75">
      <c r="A729" s="169"/>
      <c r="B729" s="170"/>
      <c r="C729" s="171"/>
      <c r="D729" s="162"/>
      <c r="E729" s="162"/>
      <c r="F729" s="183"/>
      <c r="G729" s="179"/>
    </row>
    <row r="730" spans="1:7" ht="15.75">
      <c r="A730" s="169"/>
      <c r="B730" s="170"/>
      <c r="C730" s="171"/>
      <c r="D730" s="162"/>
      <c r="E730" s="162"/>
      <c r="F730" s="183"/>
      <c r="G730" s="179"/>
    </row>
    <row r="731" spans="1:7" ht="15.75">
      <c r="A731" s="169"/>
      <c r="B731" s="170"/>
      <c r="C731" s="171"/>
      <c r="D731" s="162"/>
      <c r="E731" s="162"/>
      <c r="F731" s="183"/>
      <c r="G731" s="179"/>
    </row>
    <row r="732" spans="1:7" ht="15.75">
      <c r="A732" s="169"/>
      <c r="B732" s="170"/>
      <c r="C732" s="171"/>
      <c r="D732" s="162"/>
      <c r="E732" s="162"/>
      <c r="F732" s="183"/>
      <c r="G732" s="179"/>
    </row>
    <row r="733" spans="1:7" ht="15.75">
      <c r="A733" s="169"/>
      <c r="B733" s="170"/>
      <c r="C733" s="171"/>
      <c r="D733" s="162"/>
      <c r="E733" s="162"/>
      <c r="F733" s="183"/>
      <c r="G733" s="179"/>
    </row>
    <row r="734" spans="1:7" ht="15.75">
      <c r="A734" s="169"/>
      <c r="B734" s="170"/>
      <c r="C734" s="171"/>
      <c r="D734" s="162"/>
      <c r="E734" s="162"/>
      <c r="F734" s="183"/>
      <c r="G734" s="179"/>
    </row>
    <row r="735" spans="1:7" ht="15.75">
      <c r="A735" s="169"/>
      <c r="B735" s="170"/>
      <c r="C735" s="171"/>
      <c r="D735" s="162"/>
      <c r="E735" s="162"/>
      <c r="F735" s="183"/>
      <c r="G735" s="179"/>
    </row>
    <row r="736" spans="1:7" ht="15.75">
      <c r="A736" s="169"/>
      <c r="B736" s="170"/>
      <c r="C736" s="171"/>
      <c r="D736" s="162"/>
      <c r="E736" s="162"/>
      <c r="F736" s="183"/>
      <c r="G736" s="179"/>
    </row>
    <row r="737" spans="1:7" ht="15.75">
      <c r="A737" s="169"/>
      <c r="B737" s="170"/>
      <c r="C737" s="171"/>
      <c r="D737" s="162"/>
      <c r="E737" s="162"/>
      <c r="F737" s="183"/>
      <c r="G737" s="179"/>
    </row>
    <row r="738" spans="1:7" ht="15.75">
      <c r="A738" s="169"/>
      <c r="B738" s="170"/>
      <c r="C738" s="171"/>
      <c r="D738" s="162"/>
      <c r="E738" s="162"/>
      <c r="F738" s="183"/>
      <c r="G738" s="179"/>
    </row>
    <row r="739" spans="1:7" ht="15.75">
      <c r="A739" s="169"/>
      <c r="B739" s="170"/>
      <c r="C739" s="171"/>
      <c r="D739" s="162"/>
      <c r="E739" s="162"/>
      <c r="F739" s="183"/>
      <c r="G739" s="179"/>
    </row>
    <row r="740" spans="1:7" ht="15.75">
      <c r="A740" s="169"/>
      <c r="B740" s="170"/>
      <c r="C740" s="171"/>
      <c r="D740" s="162"/>
      <c r="E740" s="162"/>
      <c r="F740" s="183"/>
      <c r="G740" s="179"/>
    </row>
    <row r="741" spans="1:7" ht="15.75">
      <c r="A741" s="169"/>
      <c r="B741" s="170"/>
      <c r="C741" s="171"/>
      <c r="D741" s="162"/>
      <c r="E741" s="162"/>
      <c r="F741" s="183"/>
      <c r="G741" s="179"/>
    </row>
    <row r="742" spans="1:7" ht="15.75">
      <c r="A742" s="169"/>
      <c r="B742" s="170"/>
      <c r="C742" s="171"/>
      <c r="D742" s="162"/>
      <c r="E742" s="162"/>
      <c r="F742" s="183"/>
      <c r="G742" s="179"/>
    </row>
    <row r="743" spans="1:7" ht="15.75">
      <c r="A743" s="169"/>
      <c r="B743" s="170"/>
      <c r="C743" s="171"/>
      <c r="D743" s="162"/>
      <c r="E743" s="162"/>
      <c r="F743" s="183"/>
      <c r="G743" s="179"/>
    </row>
    <row r="744" spans="1:7" ht="15.75">
      <c r="A744" s="169"/>
      <c r="B744" s="170"/>
      <c r="C744" s="171"/>
      <c r="D744" s="162"/>
      <c r="E744" s="162"/>
      <c r="F744" s="183"/>
      <c r="G744" s="179"/>
    </row>
    <row r="745" spans="1:7" ht="15.75">
      <c r="A745" s="169"/>
      <c r="B745" s="170"/>
      <c r="C745" s="171"/>
      <c r="D745" s="162"/>
      <c r="E745" s="162"/>
      <c r="F745" s="183"/>
      <c r="G745" s="179"/>
    </row>
    <row r="746" spans="1:7" ht="15.75">
      <c r="A746" s="169"/>
      <c r="B746" s="170"/>
      <c r="C746" s="171"/>
      <c r="D746" s="162"/>
      <c r="E746" s="162"/>
      <c r="F746" s="183"/>
      <c r="G746" s="179"/>
    </row>
    <row r="747" spans="1:7" ht="15.75">
      <c r="A747" s="169"/>
      <c r="B747" s="170"/>
      <c r="C747" s="171"/>
      <c r="D747" s="162"/>
      <c r="E747" s="162"/>
      <c r="F747" s="183"/>
      <c r="G747" s="179"/>
    </row>
    <row r="748" spans="1:7" ht="15.75">
      <c r="A748" s="169"/>
      <c r="B748" s="170"/>
      <c r="C748" s="171"/>
      <c r="D748" s="162"/>
      <c r="E748" s="162"/>
      <c r="F748" s="183"/>
      <c r="G748" s="179"/>
    </row>
    <row r="749" spans="1:7" ht="15.75">
      <c r="A749" s="169"/>
      <c r="B749" s="170"/>
      <c r="C749" s="171"/>
      <c r="D749" s="162"/>
      <c r="E749" s="162"/>
      <c r="F749" s="183"/>
      <c r="G749" s="179"/>
    </row>
    <row r="750" spans="1:7" ht="15.75">
      <c r="A750" s="169"/>
      <c r="B750" s="170"/>
      <c r="C750" s="171"/>
      <c r="D750" s="162"/>
      <c r="E750" s="162"/>
      <c r="F750" s="183"/>
      <c r="G750" s="179"/>
    </row>
    <row r="751" spans="1:7" ht="15.75">
      <c r="A751" s="169"/>
      <c r="B751" s="170"/>
      <c r="C751" s="171"/>
      <c r="D751" s="162"/>
      <c r="E751" s="162"/>
      <c r="F751" s="183"/>
      <c r="G751" s="179"/>
    </row>
    <row r="752" spans="1:7" ht="15.75">
      <c r="A752" s="169"/>
      <c r="B752" s="170"/>
      <c r="C752" s="171"/>
      <c r="D752" s="162"/>
      <c r="E752" s="162"/>
      <c r="F752" s="183"/>
      <c r="G752" s="179"/>
    </row>
    <row r="753" spans="1:7" ht="15.75">
      <c r="A753" s="169"/>
      <c r="B753" s="170"/>
      <c r="C753" s="171"/>
      <c r="D753" s="162"/>
      <c r="E753" s="162"/>
      <c r="F753" s="183"/>
      <c r="G753" s="179"/>
    </row>
    <row r="754" spans="1:7" ht="15.75">
      <c r="A754" s="169"/>
      <c r="B754" s="170"/>
      <c r="C754" s="171"/>
      <c r="D754" s="162"/>
      <c r="E754" s="162"/>
      <c r="F754" s="183"/>
      <c r="G754" s="179"/>
    </row>
    <row r="755" spans="1:7" ht="15.75">
      <c r="A755" s="169"/>
      <c r="B755" s="170"/>
      <c r="C755" s="171"/>
      <c r="D755" s="162"/>
      <c r="E755" s="162"/>
      <c r="F755" s="183"/>
      <c r="G755" s="179"/>
    </row>
    <row r="756" spans="1:7" ht="15.75">
      <c r="A756" s="169"/>
      <c r="B756" s="170"/>
      <c r="C756" s="171"/>
      <c r="D756" s="162"/>
      <c r="E756" s="162"/>
      <c r="F756" s="183"/>
      <c r="G756" s="179"/>
    </row>
    <row r="757" spans="1:7" ht="15.75">
      <c r="A757" s="169"/>
      <c r="B757" s="170"/>
      <c r="C757" s="171"/>
      <c r="D757" s="162"/>
      <c r="E757" s="162"/>
      <c r="F757" s="183"/>
      <c r="G757" s="179"/>
    </row>
    <row r="758" spans="1:7" ht="15.75">
      <c r="A758" s="169"/>
      <c r="B758" s="170"/>
      <c r="C758" s="171"/>
      <c r="D758" s="162"/>
      <c r="E758" s="162"/>
      <c r="F758" s="183"/>
      <c r="G758" s="179"/>
    </row>
    <row r="759" spans="1:7" ht="15.75">
      <c r="A759" s="169"/>
      <c r="B759" s="170"/>
      <c r="C759" s="171"/>
      <c r="D759" s="162"/>
      <c r="E759" s="162"/>
      <c r="F759" s="183"/>
      <c r="G759" s="179"/>
    </row>
    <row r="760" spans="1:7" ht="15.75">
      <c r="A760" s="169"/>
      <c r="B760" s="170"/>
      <c r="C760" s="171"/>
      <c r="D760" s="162"/>
      <c r="E760" s="162"/>
      <c r="F760" s="183"/>
      <c r="G760" s="179"/>
    </row>
    <row r="761" spans="1:7" ht="15.75">
      <c r="A761" s="169"/>
      <c r="B761" s="170"/>
      <c r="C761" s="171"/>
      <c r="D761" s="162"/>
      <c r="E761" s="162"/>
      <c r="F761" s="183"/>
      <c r="G761" s="179"/>
    </row>
    <row r="762" spans="1:7" ht="15.75">
      <c r="A762" s="169"/>
      <c r="B762" s="170"/>
      <c r="C762" s="171"/>
      <c r="D762" s="162"/>
      <c r="E762" s="162"/>
      <c r="F762" s="183"/>
      <c r="G762" s="179"/>
    </row>
    <row r="763" spans="1:7" ht="15.75">
      <c r="A763" s="169"/>
      <c r="B763" s="170"/>
      <c r="C763" s="171"/>
      <c r="D763" s="162"/>
      <c r="E763" s="162"/>
      <c r="F763" s="183"/>
      <c r="G763" s="179"/>
    </row>
    <row r="764" spans="1:7" ht="15.75">
      <c r="A764" s="169"/>
      <c r="B764" s="170"/>
      <c r="C764" s="171"/>
      <c r="D764" s="162"/>
      <c r="E764" s="162"/>
      <c r="F764" s="183"/>
      <c r="G764" s="179"/>
    </row>
    <row r="765" spans="1:7" ht="15.75">
      <c r="A765" s="169"/>
      <c r="B765" s="170"/>
      <c r="C765" s="171"/>
      <c r="D765" s="162"/>
      <c r="E765" s="162"/>
      <c r="F765" s="183"/>
      <c r="G765" s="179"/>
    </row>
    <row r="766" spans="1:7" ht="15.75">
      <c r="A766" s="169"/>
      <c r="B766" s="170"/>
      <c r="C766" s="171"/>
      <c r="D766" s="162"/>
      <c r="E766" s="162"/>
      <c r="F766" s="183"/>
      <c r="G766" s="179"/>
    </row>
    <row r="767" spans="1:7" ht="15.75">
      <c r="A767" s="169"/>
      <c r="B767" s="170"/>
      <c r="C767" s="171"/>
      <c r="D767" s="162"/>
      <c r="E767" s="162"/>
      <c r="F767" s="183"/>
      <c r="G767" s="179"/>
    </row>
    <row r="768" spans="1:7" ht="15.75">
      <c r="A768" s="169"/>
      <c r="B768" s="170"/>
      <c r="C768" s="171"/>
      <c r="D768" s="162"/>
      <c r="E768" s="162"/>
      <c r="F768" s="183"/>
      <c r="G768" s="179"/>
    </row>
    <row r="769" spans="1:7" ht="15.75">
      <c r="A769" s="169"/>
      <c r="B769" s="170"/>
      <c r="C769" s="171"/>
      <c r="D769" s="162"/>
      <c r="E769" s="162"/>
      <c r="F769" s="183"/>
      <c r="G769" s="179"/>
    </row>
    <row r="770" spans="1:7" ht="15.75">
      <c r="A770" s="169"/>
      <c r="B770" s="170"/>
      <c r="C770" s="171"/>
      <c r="D770" s="162"/>
      <c r="E770" s="162"/>
      <c r="F770" s="183"/>
      <c r="G770" s="179"/>
    </row>
    <row r="771" spans="1:7" ht="15.75">
      <c r="A771" s="169"/>
      <c r="B771" s="170"/>
      <c r="C771" s="171"/>
      <c r="D771" s="162"/>
      <c r="E771" s="162"/>
      <c r="F771" s="183"/>
      <c r="G771" s="179"/>
    </row>
    <row r="772" spans="1:7" ht="15.75">
      <c r="A772" s="169"/>
      <c r="B772" s="170"/>
      <c r="C772" s="171"/>
      <c r="D772" s="162"/>
      <c r="E772" s="162"/>
      <c r="F772" s="183"/>
      <c r="G772" s="179"/>
    </row>
    <row r="773" spans="1:7" ht="15.75">
      <c r="A773" s="169"/>
      <c r="B773" s="170"/>
      <c r="C773" s="171"/>
      <c r="D773" s="162"/>
      <c r="E773" s="162"/>
      <c r="F773" s="183"/>
      <c r="G773" s="179"/>
    </row>
    <row r="774" spans="1:7" ht="15.75">
      <c r="A774" s="169"/>
      <c r="B774" s="170"/>
      <c r="C774" s="171"/>
      <c r="D774" s="162"/>
      <c r="E774" s="162"/>
      <c r="F774" s="183"/>
      <c r="G774" s="179"/>
    </row>
    <row r="775" spans="1:7" ht="15.75">
      <c r="A775" s="169"/>
      <c r="B775" s="170"/>
      <c r="C775" s="171"/>
      <c r="D775" s="162"/>
      <c r="E775" s="162"/>
      <c r="F775" s="183"/>
      <c r="G775" s="179"/>
    </row>
    <row r="776" spans="1:7" ht="15.75">
      <c r="A776" s="169"/>
      <c r="B776" s="170"/>
      <c r="C776" s="171"/>
      <c r="D776" s="162"/>
      <c r="E776" s="162"/>
      <c r="F776" s="183"/>
      <c r="G776" s="179"/>
    </row>
    <row r="777" spans="1:7" ht="15.75">
      <c r="A777" s="169"/>
      <c r="B777" s="170"/>
      <c r="C777" s="171"/>
      <c r="D777" s="162"/>
      <c r="E777" s="162"/>
      <c r="F777" s="183"/>
      <c r="G777" s="179"/>
    </row>
    <row r="778" spans="1:7" ht="15.75">
      <c r="A778" s="169"/>
      <c r="B778" s="170"/>
      <c r="C778" s="171"/>
      <c r="D778" s="162"/>
      <c r="E778" s="162"/>
      <c r="F778" s="183"/>
      <c r="G778" s="179"/>
    </row>
    <row r="779" spans="1:7" ht="15.75">
      <c r="A779" s="169"/>
      <c r="B779" s="170"/>
      <c r="C779" s="171"/>
      <c r="D779" s="162"/>
      <c r="E779" s="162"/>
      <c r="F779" s="183"/>
      <c r="G779" s="179"/>
    </row>
    <row r="780" spans="1:7" ht="15.75">
      <c r="A780" s="169"/>
      <c r="B780" s="170"/>
      <c r="C780" s="171"/>
      <c r="D780" s="162"/>
      <c r="E780" s="162"/>
      <c r="F780" s="183"/>
      <c r="G780" s="179"/>
    </row>
    <row r="781" spans="1:7" ht="15.75">
      <c r="A781" s="169"/>
      <c r="B781" s="170"/>
      <c r="C781" s="171"/>
      <c r="D781" s="162"/>
      <c r="E781" s="162"/>
      <c r="F781" s="183"/>
      <c r="G781" s="179"/>
    </row>
    <row r="782" spans="1:7" ht="15.75">
      <c r="A782" s="169"/>
      <c r="B782" s="170"/>
      <c r="C782" s="171"/>
      <c r="D782" s="162"/>
      <c r="E782" s="162"/>
      <c r="F782" s="183"/>
      <c r="G782" s="179"/>
    </row>
    <row r="783" spans="1:7" ht="15.75">
      <c r="A783" s="169"/>
      <c r="B783" s="170"/>
      <c r="C783" s="171"/>
      <c r="D783" s="162"/>
      <c r="E783" s="162"/>
      <c r="F783" s="183"/>
      <c r="G783" s="179"/>
    </row>
    <row r="784" spans="1:7" ht="15.75">
      <c r="A784" s="169"/>
      <c r="B784" s="170"/>
      <c r="C784" s="171"/>
      <c r="D784" s="162"/>
      <c r="E784" s="162"/>
      <c r="F784" s="183"/>
      <c r="G784" s="179"/>
    </row>
    <row r="785" spans="1:7" ht="15.75">
      <c r="A785" s="169"/>
      <c r="B785" s="170"/>
      <c r="C785" s="171"/>
      <c r="D785" s="162"/>
      <c r="E785" s="162"/>
      <c r="F785" s="183"/>
      <c r="G785" s="179"/>
    </row>
    <row r="786" spans="1:7" ht="15.75">
      <c r="A786" s="169"/>
      <c r="B786" s="170"/>
      <c r="C786" s="171"/>
      <c r="D786" s="162"/>
      <c r="E786" s="162"/>
      <c r="F786" s="183"/>
      <c r="G786" s="179"/>
    </row>
    <row r="787" spans="1:7" ht="15.75">
      <c r="A787" s="169"/>
      <c r="B787" s="170"/>
      <c r="C787" s="171"/>
      <c r="D787" s="162"/>
      <c r="E787" s="162"/>
      <c r="F787" s="183"/>
      <c r="G787" s="179"/>
    </row>
    <row r="788" spans="1:7" ht="15.75">
      <c r="A788" s="169"/>
      <c r="B788" s="170"/>
      <c r="C788" s="171"/>
      <c r="D788" s="162"/>
      <c r="E788" s="162"/>
      <c r="F788" s="183"/>
      <c r="G788" s="179"/>
    </row>
    <row r="789" spans="1:7" ht="15.75">
      <c r="A789" s="169"/>
      <c r="B789" s="170"/>
      <c r="C789" s="171"/>
      <c r="D789" s="162"/>
      <c r="E789" s="162"/>
      <c r="F789" s="183"/>
      <c r="G789" s="179"/>
    </row>
    <row r="790" spans="1:7" ht="15.75">
      <c r="A790" s="169"/>
      <c r="B790" s="170"/>
      <c r="C790" s="171"/>
      <c r="D790" s="162"/>
      <c r="E790" s="162"/>
      <c r="F790" s="183"/>
      <c r="G790" s="179"/>
    </row>
    <row r="791" spans="1:7" ht="15.75">
      <c r="A791" s="169"/>
      <c r="B791" s="170"/>
      <c r="C791" s="171"/>
      <c r="D791" s="162"/>
      <c r="E791" s="162"/>
      <c r="F791" s="183"/>
      <c r="G791" s="179"/>
    </row>
    <row r="792" spans="1:7" ht="15.75">
      <c r="A792" s="169"/>
      <c r="B792" s="170"/>
      <c r="C792" s="171"/>
      <c r="D792" s="162"/>
      <c r="E792" s="162"/>
      <c r="F792" s="183"/>
      <c r="G792" s="179"/>
    </row>
    <row r="793" spans="1:7" ht="15.75">
      <c r="A793" s="169"/>
      <c r="B793" s="170"/>
      <c r="C793" s="171"/>
      <c r="D793" s="162"/>
      <c r="E793" s="162"/>
      <c r="F793" s="183"/>
      <c r="G793" s="179"/>
    </row>
    <row r="794" spans="1:7" ht="15.75">
      <c r="A794" s="169"/>
      <c r="B794" s="170"/>
      <c r="C794" s="171"/>
      <c r="D794" s="162"/>
      <c r="E794" s="162"/>
      <c r="F794" s="183"/>
      <c r="G794" s="179"/>
    </row>
    <row r="795" spans="1:7" ht="15.75">
      <c r="A795" s="169"/>
      <c r="B795" s="170"/>
      <c r="C795" s="171"/>
      <c r="D795" s="162"/>
      <c r="E795" s="162"/>
      <c r="F795" s="183"/>
      <c r="G795" s="179"/>
    </row>
    <row r="796" spans="1:7" ht="15.75">
      <c r="A796" s="169"/>
      <c r="B796" s="170"/>
      <c r="C796" s="171"/>
      <c r="D796" s="162"/>
      <c r="E796" s="162"/>
      <c r="F796" s="183"/>
      <c r="G796" s="179"/>
    </row>
    <row r="797" spans="1:7" ht="15.75">
      <c r="A797" s="169"/>
      <c r="B797" s="170"/>
      <c r="C797" s="171"/>
      <c r="D797" s="162"/>
      <c r="E797" s="162"/>
      <c r="F797" s="183"/>
      <c r="G797" s="179"/>
    </row>
    <row r="798" spans="1:7" ht="15.75">
      <c r="A798" s="169"/>
      <c r="B798" s="170"/>
      <c r="C798" s="171"/>
      <c r="D798" s="162"/>
      <c r="E798" s="162"/>
      <c r="F798" s="183"/>
      <c r="G798" s="179"/>
    </row>
    <row r="799" spans="1:7" ht="15.75">
      <c r="A799" s="169"/>
      <c r="B799" s="170"/>
      <c r="C799" s="171"/>
      <c r="D799" s="162"/>
      <c r="E799" s="162"/>
      <c r="F799" s="183"/>
      <c r="G799" s="179"/>
    </row>
    <row r="800" spans="1:7" ht="15.75">
      <c r="A800" s="169"/>
      <c r="B800" s="170"/>
      <c r="C800" s="171"/>
      <c r="D800" s="162"/>
      <c r="E800" s="162"/>
      <c r="F800" s="183"/>
      <c r="G800" s="179"/>
    </row>
    <row r="801" spans="1:7" ht="15.75">
      <c r="A801" s="169"/>
      <c r="B801" s="170"/>
      <c r="C801" s="171"/>
      <c r="D801" s="162"/>
      <c r="E801" s="162"/>
      <c r="F801" s="183"/>
      <c r="G801" s="179"/>
    </row>
    <row r="802" spans="1:7" ht="15.75">
      <c r="A802" s="169"/>
      <c r="B802" s="170"/>
      <c r="C802" s="171"/>
      <c r="D802" s="162"/>
      <c r="E802" s="162"/>
      <c r="F802" s="183"/>
      <c r="G802" s="179"/>
    </row>
    <row r="803" spans="1:7" ht="15.75">
      <c r="A803" s="169"/>
      <c r="B803" s="170"/>
      <c r="C803" s="171"/>
      <c r="D803" s="162"/>
      <c r="E803" s="162"/>
      <c r="F803" s="183"/>
      <c r="G803" s="179"/>
    </row>
    <row r="804" spans="1:7" ht="15.75">
      <c r="A804" s="169"/>
      <c r="B804" s="170"/>
      <c r="C804" s="171"/>
      <c r="D804" s="162"/>
      <c r="E804" s="162"/>
      <c r="F804" s="183"/>
      <c r="G804" s="179"/>
    </row>
    <row r="805" spans="1:7" ht="15.75">
      <c r="A805" s="169"/>
      <c r="B805" s="170"/>
      <c r="C805" s="171"/>
      <c r="D805" s="162"/>
      <c r="E805" s="162"/>
      <c r="F805" s="183"/>
      <c r="G805" s="179"/>
    </row>
    <row r="806" spans="1:7" ht="15.75">
      <c r="A806" s="169"/>
      <c r="B806" s="170"/>
      <c r="C806" s="171"/>
      <c r="D806" s="162"/>
      <c r="E806" s="162"/>
      <c r="F806" s="183"/>
      <c r="G806" s="179"/>
    </row>
    <row r="807" spans="1:7" ht="15.75">
      <c r="A807" s="169"/>
      <c r="B807" s="170"/>
      <c r="C807" s="171"/>
      <c r="D807" s="162"/>
      <c r="E807" s="162"/>
      <c r="F807" s="183"/>
      <c r="G807" s="179"/>
    </row>
    <row r="808" spans="1:7" ht="15.75">
      <c r="A808" s="169"/>
      <c r="B808" s="170"/>
      <c r="C808" s="171"/>
      <c r="D808" s="162"/>
      <c r="E808" s="162"/>
      <c r="F808" s="183"/>
      <c r="G808" s="179"/>
    </row>
    <row r="809" spans="1:7" ht="15.75">
      <c r="A809" s="169"/>
      <c r="B809" s="170"/>
      <c r="C809" s="171"/>
      <c r="D809" s="162"/>
      <c r="E809" s="162"/>
      <c r="F809" s="183"/>
      <c r="G809" s="179"/>
    </row>
    <row r="810" spans="1:7" ht="15.75">
      <c r="A810" s="169"/>
      <c r="B810" s="170"/>
      <c r="C810" s="171"/>
      <c r="D810" s="162"/>
      <c r="E810" s="162"/>
      <c r="F810" s="183"/>
      <c r="G810" s="179"/>
    </row>
    <row r="811" spans="1:7" ht="15.75">
      <c r="A811" s="169"/>
      <c r="B811" s="170"/>
      <c r="C811" s="171"/>
      <c r="D811" s="162"/>
      <c r="E811" s="162"/>
      <c r="F811" s="183"/>
      <c r="G811" s="179"/>
    </row>
    <row r="812" spans="1:7" ht="15.75">
      <c r="A812" s="169"/>
      <c r="B812" s="170"/>
      <c r="C812" s="171"/>
      <c r="D812" s="162"/>
      <c r="E812" s="162"/>
      <c r="F812" s="183"/>
      <c r="G812" s="179"/>
    </row>
    <row r="813" spans="1:7" ht="15.75">
      <c r="A813" s="169"/>
      <c r="B813" s="170"/>
      <c r="C813" s="171"/>
      <c r="D813" s="162"/>
      <c r="E813" s="162"/>
      <c r="F813" s="183"/>
      <c r="G813" s="179"/>
    </row>
    <row r="814" spans="1:7" ht="15.75">
      <c r="A814" s="169"/>
      <c r="B814" s="170"/>
      <c r="C814" s="171"/>
      <c r="D814" s="162"/>
      <c r="E814" s="162"/>
      <c r="F814" s="183"/>
      <c r="G814" s="179"/>
    </row>
    <row r="815" spans="1:7" ht="15.75">
      <c r="A815" s="169"/>
      <c r="B815" s="170"/>
      <c r="C815" s="171"/>
      <c r="D815" s="162"/>
      <c r="E815" s="162"/>
      <c r="F815" s="183"/>
      <c r="G815" s="179"/>
    </row>
    <row r="816" spans="1:7" ht="15.75">
      <c r="A816" s="169"/>
      <c r="B816" s="170"/>
      <c r="C816" s="171"/>
      <c r="D816" s="162"/>
      <c r="E816" s="162"/>
      <c r="F816" s="183"/>
      <c r="G816" s="179"/>
    </row>
    <row r="817" spans="1:7" ht="15.75">
      <c r="A817" s="169"/>
      <c r="B817" s="170"/>
      <c r="C817" s="171"/>
      <c r="D817" s="162"/>
      <c r="E817" s="162"/>
      <c r="F817" s="183"/>
      <c r="G817" s="179"/>
    </row>
    <row r="818" spans="1:7" ht="15.75">
      <c r="A818" s="169"/>
      <c r="B818" s="170"/>
      <c r="C818" s="171"/>
      <c r="D818" s="162"/>
      <c r="E818" s="162"/>
      <c r="F818" s="183"/>
      <c r="G818" s="179"/>
    </row>
    <row r="819" spans="1:7" ht="15.75">
      <c r="A819" s="169"/>
      <c r="B819" s="170"/>
      <c r="C819" s="171"/>
      <c r="D819" s="162"/>
      <c r="E819" s="162"/>
      <c r="F819" s="183"/>
      <c r="G819" s="179"/>
    </row>
    <row r="820" spans="1:7" ht="15.75">
      <c r="A820" s="169"/>
      <c r="B820" s="170"/>
      <c r="C820" s="171"/>
      <c r="D820" s="162"/>
      <c r="E820" s="162"/>
      <c r="F820" s="183"/>
      <c r="G820" s="179"/>
    </row>
    <row r="821" spans="1:7" ht="15.75">
      <c r="A821" s="169"/>
      <c r="B821" s="170"/>
      <c r="C821" s="171"/>
      <c r="D821" s="162"/>
      <c r="E821" s="162"/>
      <c r="F821" s="183"/>
      <c r="G821" s="179"/>
    </row>
    <row r="822" spans="1:7" ht="15.75">
      <c r="A822" s="169"/>
      <c r="B822" s="170"/>
      <c r="C822" s="171"/>
      <c r="D822" s="162"/>
      <c r="E822" s="162"/>
      <c r="F822" s="183"/>
      <c r="G822" s="179"/>
    </row>
    <row r="823" spans="1:7" ht="15.75">
      <c r="A823" s="169"/>
      <c r="B823" s="170"/>
      <c r="C823" s="171"/>
      <c r="D823" s="162"/>
      <c r="E823" s="162"/>
      <c r="F823" s="183"/>
      <c r="G823" s="179"/>
    </row>
    <row r="824" spans="1:7" ht="15.75">
      <c r="A824" s="169"/>
      <c r="B824" s="170"/>
      <c r="C824" s="171"/>
      <c r="D824" s="162"/>
      <c r="E824" s="162"/>
      <c r="F824" s="183"/>
      <c r="G824" s="179"/>
    </row>
    <row r="825" spans="1:7" ht="15.75">
      <c r="A825" s="169"/>
      <c r="B825" s="170"/>
      <c r="C825" s="171"/>
      <c r="D825" s="162"/>
      <c r="E825" s="162"/>
      <c r="F825" s="183"/>
      <c r="G825" s="179"/>
    </row>
    <row r="826" spans="1:7" ht="15.75">
      <c r="A826" s="169"/>
      <c r="B826" s="170"/>
      <c r="C826" s="171"/>
      <c r="D826" s="162"/>
      <c r="E826" s="162"/>
      <c r="F826" s="183"/>
      <c r="G826" s="179"/>
    </row>
    <row r="827" spans="1:7" ht="15.75">
      <c r="A827" s="169"/>
      <c r="B827" s="170"/>
      <c r="C827" s="171"/>
      <c r="D827" s="162"/>
      <c r="E827" s="162"/>
      <c r="F827" s="183"/>
      <c r="G827" s="179"/>
    </row>
    <row r="828" spans="1:7" ht="15.75">
      <c r="A828" s="169"/>
      <c r="B828" s="170"/>
      <c r="C828" s="171"/>
      <c r="D828" s="162"/>
      <c r="E828" s="162"/>
      <c r="F828" s="183"/>
      <c r="G828" s="179"/>
    </row>
    <row r="829" spans="1:7" ht="15.75">
      <c r="A829" s="169"/>
      <c r="B829" s="170"/>
      <c r="C829" s="171"/>
      <c r="D829" s="162"/>
      <c r="E829" s="162"/>
      <c r="F829" s="183"/>
      <c r="G829" s="179"/>
    </row>
    <row r="830" spans="1:7" ht="15.75">
      <c r="A830" s="169"/>
      <c r="B830" s="170"/>
      <c r="C830" s="171"/>
      <c r="D830" s="162"/>
      <c r="E830" s="162"/>
      <c r="F830" s="183"/>
      <c r="G830" s="179"/>
    </row>
    <row r="831" spans="1:7" ht="15.75">
      <c r="A831" s="169"/>
      <c r="B831" s="170"/>
      <c r="C831" s="171"/>
      <c r="D831" s="162"/>
      <c r="E831" s="162"/>
      <c r="F831" s="183"/>
      <c r="G831" s="179"/>
    </row>
    <row r="832" spans="1:7" ht="15.75">
      <c r="A832" s="169"/>
      <c r="B832" s="170"/>
      <c r="C832" s="171"/>
      <c r="D832" s="162"/>
      <c r="E832" s="162"/>
      <c r="F832" s="183"/>
      <c r="G832" s="179"/>
    </row>
    <row r="833" spans="1:7" ht="15.75">
      <c r="A833" s="169"/>
      <c r="B833" s="170"/>
      <c r="C833" s="171"/>
      <c r="D833" s="162"/>
      <c r="E833" s="162"/>
      <c r="F833" s="183"/>
      <c r="G833" s="179"/>
    </row>
    <row r="834" spans="1:7" ht="15.75">
      <c r="A834" s="169"/>
      <c r="B834" s="170"/>
      <c r="C834" s="171"/>
      <c r="D834" s="162"/>
      <c r="E834" s="162"/>
      <c r="F834" s="183"/>
      <c r="G834" s="179"/>
    </row>
    <row r="835" spans="1:7" ht="15.75">
      <c r="A835" s="169"/>
      <c r="B835" s="170"/>
      <c r="C835" s="171"/>
      <c r="D835" s="162"/>
      <c r="E835" s="162"/>
      <c r="F835" s="183"/>
      <c r="G835" s="179"/>
    </row>
    <row r="836" spans="1:7" ht="15.75">
      <c r="A836" s="169"/>
      <c r="B836" s="170"/>
      <c r="C836" s="171"/>
      <c r="D836" s="162"/>
      <c r="E836" s="162"/>
      <c r="F836" s="183"/>
      <c r="G836" s="179"/>
    </row>
    <row r="837" spans="1:7" ht="15.75">
      <c r="A837" s="169"/>
      <c r="B837" s="170"/>
      <c r="C837" s="171"/>
      <c r="D837" s="162"/>
      <c r="E837" s="162"/>
      <c r="F837" s="183"/>
      <c r="G837" s="179"/>
    </row>
    <row r="838" spans="1:7" ht="15.75">
      <c r="A838" s="169"/>
      <c r="B838" s="170"/>
      <c r="C838" s="171"/>
      <c r="D838" s="162"/>
      <c r="E838" s="162"/>
      <c r="F838" s="183"/>
      <c r="G838" s="179"/>
    </row>
    <row r="839" spans="1:7" ht="15.75">
      <c r="A839" s="169"/>
      <c r="B839" s="170"/>
      <c r="C839" s="171"/>
      <c r="D839" s="162"/>
      <c r="E839" s="162"/>
      <c r="F839" s="183"/>
      <c r="G839" s="179"/>
    </row>
    <row r="840" spans="1:7" ht="15.75">
      <c r="A840" s="169"/>
      <c r="B840" s="170"/>
      <c r="C840" s="171"/>
      <c r="D840" s="162"/>
      <c r="E840" s="162"/>
      <c r="F840" s="183"/>
      <c r="G840" s="179"/>
    </row>
    <row r="841" spans="1:7" ht="15.75">
      <c r="A841" s="169"/>
      <c r="B841" s="170"/>
      <c r="C841" s="171"/>
      <c r="D841" s="162"/>
      <c r="E841" s="162"/>
      <c r="F841" s="183"/>
      <c r="G841" s="179"/>
    </row>
    <row r="842" spans="1:7" ht="15.75">
      <c r="A842" s="169"/>
      <c r="B842" s="170"/>
      <c r="C842" s="171"/>
      <c r="D842" s="162"/>
      <c r="E842" s="162"/>
      <c r="F842" s="183"/>
      <c r="G842" s="179"/>
    </row>
    <row r="843" spans="1:7" ht="15.75">
      <c r="A843" s="169"/>
      <c r="B843" s="170"/>
      <c r="C843" s="171"/>
      <c r="D843" s="162"/>
      <c r="E843" s="162"/>
      <c r="F843" s="183"/>
      <c r="G843" s="179"/>
    </row>
    <row r="844" spans="1:7" ht="15.75">
      <c r="A844" s="169"/>
      <c r="B844" s="170"/>
      <c r="C844" s="171"/>
      <c r="D844" s="162"/>
      <c r="E844" s="162"/>
      <c r="F844" s="183"/>
      <c r="G844" s="179"/>
    </row>
    <row r="845" spans="1:7" ht="15.75">
      <c r="A845" s="169"/>
      <c r="B845" s="170"/>
      <c r="C845" s="171"/>
      <c r="D845" s="162"/>
      <c r="E845" s="162"/>
      <c r="F845" s="183"/>
      <c r="G845" s="179"/>
    </row>
    <row r="846" spans="1:7" ht="15.75">
      <c r="A846" s="169"/>
      <c r="B846" s="170"/>
      <c r="C846" s="171"/>
      <c r="D846" s="162"/>
      <c r="E846" s="162"/>
      <c r="F846" s="183"/>
      <c r="G846" s="179"/>
    </row>
    <row r="847" spans="1:7" ht="15.75">
      <c r="A847" s="169"/>
      <c r="B847" s="170"/>
      <c r="C847" s="171"/>
      <c r="D847" s="162"/>
      <c r="E847" s="162"/>
      <c r="F847" s="183"/>
      <c r="G847" s="179"/>
    </row>
    <row r="848" spans="1:7" ht="15.75">
      <c r="A848" s="169"/>
      <c r="B848" s="170"/>
      <c r="C848" s="171"/>
      <c r="D848" s="162"/>
      <c r="E848" s="162"/>
      <c r="F848" s="183"/>
      <c r="G848" s="179"/>
    </row>
    <row r="849" spans="1:7" ht="15.75">
      <c r="A849" s="169"/>
      <c r="B849" s="170"/>
      <c r="C849" s="171"/>
      <c r="D849" s="162"/>
      <c r="E849" s="162"/>
      <c r="F849" s="183"/>
      <c r="G849" s="179"/>
    </row>
    <row r="850" spans="1:7" ht="15.75">
      <c r="A850" s="169"/>
      <c r="B850" s="170"/>
      <c r="C850" s="171"/>
      <c r="D850" s="162"/>
      <c r="E850" s="162"/>
      <c r="F850" s="183"/>
      <c r="G850" s="179"/>
    </row>
    <row r="851" spans="1:7" ht="15.75">
      <c r="A851" s="169"/>
      <c r="B851" s="170"/>
      <c r="C851" s="171"/>
      <c r="D851" s="162"/>
      <c r="E851" s="162"/>
      <c r="F851" s="183"/>
      <c r="G851" s="179"/>
    </row>
    <row r="852" spans="1:7" ht="15.75">
      <c r="A852" s="169"/>
      <c r="B852" s="170"/>
      <c r="C852" s="171"/>
      <c r="D852" s="162"/>
      <c r="E852" s="162"/>
      <c r="F852" s="183"/>
      <c r="G852" s="179"/>
    </row>
    <row r="853" spans="1:7" ht="15.75">
      <c r="A853" s="169"/>
      <c r="B853" s="170"/>
      <c r="C853" s="171"/>
      <c r="D853" s="162"/>
      <c r="E853" s="162"/>
      <c r="F853" s="183"/>
      <c r="G853" s="179"/>
    </row>
    <row r="854" spans="1:7" ht="15.75">
      <c r="A854" s="169"/>
      <c r="B854" s="170"/>
      <c r="C854" s="171"/>
      <c r="D854" s="162"/>
      <c r="E854" s="162"/>
      <c r="F854" s="183"/>
      <c r="G854" s="179"/>
    </row>
    <row r="855" spans="1:7" ht="15.75">
      <c r="A855" s="169"/>
      <c r="B855" s="170"/>
      <c r="C855" s="171"/>
      <c r="D855" s="162"/>
      <c r="E855" s="162"/>
      <c r="F855" s="183"/>
      <c r="G855" s="179"/>
    </row>
    <row r="856" spans="1:7" ht="15.75">
      <c r="A856" s="169"/>
      <c r="B856" s="170"/>
      <c r="C856" s="171"/>
      <c r="D856" s="162"/>
      <c r="E856" s="162"/>
      <c r="F856" s="183"/>
      <c r="G856" s="179"/>
    </row>
    <row r="857" spans="1:7" ht="15.75">
      <c r="A857" s="169"/>
      <c r="B857" s="170"/>
      <c r="C857" s="171"/>
      <c r="D857" s="162"/>
      <c r="E857" s="162"/>
      <c r="F857" s="183"/>
      <c r="G857" s="179"/>
    </row>
    <row r="858" spans="1:7" ht="15.75">
      <c r="A858" s="169"/>
      <c r="B858" s="170"/>
      <c r="C858" s="171"/>
      <c r="D858" s="162"/>
      <c r="E858" s="162"/>
      <c r="F858" s="183"/>
      <c r="G858" s="179"/>
    </row>
    <row r="859" spans="1:7" ht="15.75">
      <c r="A859" s="169"/>
      <c r="B859" s="170"/>
      <c r="C859" s="171"/>
      <c r="D859" s="162"/>
      <c r="E859" s="162"/>
      <c r="F859" s="183"/>
      <c r="G859" s="179"/>
    </row>
    <row r="860" spans="1:7" ht="15.75">
      <c r="A860" s="169"/>
      <c r="B860" s="170"/>
      <c r="C860" s="171"/>
      <c r="D860" s="162"/>
      <c r="E860" s="162"/>
      <c r="F860" s="183"/>
      <c r="G860" s="179"/>
    </row>
    <row r="861" spans="1:7" ht="15.75">
      <c r="A861" s="169"/>
      <c r="B861" s="170"/>
      <c r="C861" s="171"/>
      <c r="D861" s="162"/>
      <c r="E861" s="162"/>
      <c r="F861" s="183"/>
      <c r="G861" s="179"/>
    </row>
    <row r="862" spans="1:7" ht="15.75">
      <c r="A862" s="169"/>
      <c r="B862" s="170"/>
      <c r="C862" s="171"/>
      <c r="D862" s="162"/>
      <c r="E862" s="162"/>
      <c r="F862" s="183"/>
      <c r="G862" s="179"/>
    </row>
    <row r="863" spans="1:7" ht="15.75">
      <c r="A863" s="169"/>
      <c r="B863" s="170"/>
      <c r="C863" s="171"/>
      <c r="D863" s="162"/>
      <c r="E863" s="162"/>
      <c r="F863" s="183"/>
      <c r="G863" s="179"/>
    </row>
    <row r="864" spans="1:7" ht="15.75">
      <c r="A864" s="169"/>
      <c r="B864" s="170"/>
      <c r="C864" s="171"/>
      <c r="D864" s="162"/>
      <c r="E864" s="162"/>
      <c r="F864" s="183"/>
      <c r="G864" s="179"/>
    </row>
    <row r="865" spans="1:7" ht="15.75">
      <c r="A865" s="169"/>
      <c r="B865" s="170"/>
      <c r="C865" s="171"/>
      <c r="D865" s="162"/>
      <c r="E865" s="162"/>
      <c r="F865" s="183"/>
      <c r="G865" s="179"/>
    </row>
    <row r="866" spans="1:7" ht="15.75">
      <c r="A866" s="169"/>
      <c r="B866" s="170"/>
      <c r="C866" s="171"/>
      <c r="D866" s="162"/>
      <c r="E866" s="162"/>
      <c r="F866" s="183"/>
      <c r="G866" s="179"/>
    </row>
    <row r="867" spans="1:7" ht="15.75">
      <c r="A867" s="169"/>
      <c r="B867" s="170"/>
      <c r="C867" s="171"/>
      <c r="D867" s="162"/>
      <c r="E867" s="162"/>
      <c r="F867" s="183"/>
      <c r="G867" s="179"/>
    </row>
    <row r="868" spans="1:7" ht="15.75">
      <c r="A868" s="169"/>
      <c r="B868" s="170"/>
      <c r="C868" s="171"/>
      <c r="D868" s="162"/>
      <c r="E868" s="162"/>
      <c r="F868" s="183"/>
      <c r="G868" s="179"/>
    </row>
    <row r="869" spans="1:7" ht="15.75">
      <c r="A869" s="169"/>
      <c r="B869" s="170"/>
      <c r="C869" s="171"/>
      <c r="D869" s="162"/>
      <c r="E869" s="162"/>
      <c r="F869" s="183"/>
      <c r="G869" s="179"/>
    </row>
    <row r="870" spans="1:7" ht="15.75">
      <c r="A870" s="169"/>
      <c r="B870" s="170"/>
      <c r="C870" s="171"/>
      <c r="D870" s="162"/>
      <c r="E870" s="162"/>
      <c r="F870" s="183"/>
      <c r="G870" s="179"/>
    </row>
    <row r="871" spans="1:7" ht="15.75">
      <c r="A871" s="169"/>
      <c r="B871" s="170"/>
      <c r="C871" s="171"/>
      <c r="D871" s="162"/>
      <c r="E871" s="162"/>
      <c r="F871" s="183"/>
      <c r="G871" s="179"/>
    </row>
    <row r="872" spans="1:7" ht="15.75">
      <c r="A872" s="169"/>
      <c r="B872" s="170"/>
      <c r="C872" s="171"/>
      <c r="D872" s="162"/>
      <c r="E872" s="162"/>
      <c r="F872" s="183"/>
      <c r="G872" s="179"/>
    </row>
    <row r="873" spans="1:7" ht="15.75">
      <c r="A873" s="169"/>
      <c r="B873" s="170"/>
      <c r="C873" s="171"/>
      <c r="D873" s="162"/>
      <c r="E873" s="162"/>
      <c r="F873" s="183"/>
      <c r="G873" s="179"/>
    </row>
    <row r="874" spans="1:7" ht="15.75">
      <c r="A874" s="169"/>
      <c r="B874" s="170"/>
      <c r="C874" s="171"/>
      <c r="D874" s="162"/>
      <c r="E874" s="162"/>
      <c r="F874" s="183"/>
      <c r="G874" s="179"/>
    </row>
    <row r="875" spans="1:7" ht="15.75">
      <c r="A875" s="169"/>
      <c r="B875" s="170"/>
      <c r="C875" s="171"/>
      <c r="D875" s="162"/>
      <c r="E875" s="162"/>
      <c r="F875" s="183"/>
      <c r="G875" s="179"/>
    </row>
    <row r="876" spans="1:7" ht="15.75">
      <c r="A876" s="169"/>
      <c r="B876" s="170"/>
      <c r="C876" s="171"/>
      <c r="D876" s="162"/>
      <c r="E876" s="162"/>
      <c r="F876" s="183"/>
      <c r="G876" s="179"/>
    </row>
    <row r="877" spans="1:7" ht="15.75">
      <c r="A877" s="169"/>
      <c r="B877" s="170"/>
      <c r="C877" s="171"/>
      <c r="D877" s="162"/>
      <c r="E877" s="162"/>
      <c r="F877" s="183"/>
      <c r="G877" s="179"/>
    </row>
    <row r="878" spans="1:7" ht="15.75">
      <c r="A878" s="169"/>
      <c r="B878" s="170"/>
      <c r="C878" s="171"/>
      <c r="D878" s="162"/>
      <c r="E878" s="162"/>
      <c r="F878" s="183"/>
      <c r="G878" s="179"/>
    </row>
    <row r="879" spans="1:7" ht="15.75">
      <c r="A879" s="169"/>
      <c r="B879" s="170"/>
      <c r="C879" s="171"/>
      <c r="D879" s="162"/>
      <c r="E879" s="162"/>
      <c r="F879" s="183"/>
      <c r="G879" s="179"/>
    </row>
    <row r="880" spans="1:7" ht="15.75">
      <c r="A880" s="169"/>
      <c r="B880" s="170"/>
      <c r="C880" s="171"/>
      <c r="D880" s="162"/>
      <c r="E880" s="162"/>
      <c r="F880" s="183"/>
      <c r="G880" s="179"/>
    </row>
    <row r="881" spans="1:7" ht="15.75">
      <c r="A881" s="169"/>
      <c r="B881" s="170"/>
      <c r="C881" s="171"/>
      <c r="D881" s="162"/>
      <c r="E881" s="162"/>
      <c r="F881" s="183"/>
      <c r="G881" s="179"/>
    </row>
    <row r="882" spans="1:7" ht="15.75">
      <c r="A882" s="169"/>
      <c r="B882" s="170"/>
      <c r="C882" s="171"/>
      <c r="D882" s="162"/>
      <c r="E882" s="162"/>
      <c r="F882" s="183"/>
      <c r="G882" s="179"/>
    </row>
    <row r="883" spans="1:7" ht="15.75">
      <c r="A883" s="169"/>
      <c r="B883" s="170"/>
      <c r="C883" s="171"/>
      <c r="D883" s="162"/>
      <c r="E883" s="162"/>
      <c r="F883" s="183"/>
      <c r="G883" s="179"/>
    </row>
    <row r="884" spans="1:7" ht="15.75">
      <c r="A884" s="169"/>
      <c r="B884" s="170"/>
      <c r="C884" s="171"/>
      <c r="D884" s="162"/>
      <c r="E884" s="162"/>
      <c r="F884" s="183"/>
      <c r="G884" s="179"/>
    </row>
    <row r="885" spans="1:7" ht="15.75">
      <c r="A885" s="169"/>
      <c r="B885" s="170"/>
      <c r="C885" s="171"/>
      <c r="D885" s="162"/>
      <c r="E885" s="162"/>
      <c r="F885" s="183"/>
      <c r="G885" s="179"/>
    </row>
    <row r="886" spans="1:7" ht="15.75">
      <c r="A886" s="169"/>
      <c r="B886" s="170"/>
      <c r="C886" s="171"/>
      <c r="D886" s="162"/>
      <c r="E886" s="162"/>
      <c r="F886" s="183"/>
      <c r="G886" s="179"/>
    </row>
    <row r="887" spans="1:7" ht="15.75">
      <c r="A887" s="169"/>
      <c r="B887" s="170"/>
      <c r="C887" s="171"/>
      <c r="D887" s="162"/>
      <c r="E887" s="162"/>
      <c r="F887" s="183"/>
      <c r="G887" s="179"/>
    </row>
    <row r="888" spans="1:7" ht="15.75">
      <c r="A888" s="169"/>
      <c r="B888" s="170"/>
      <c r="C888" s="171"/>
      <c r="D888" s="162"/>
      <c r="E888" s="162"/>
      <c r="F888" s="183"/>
      <c r="G888" s="179"/>
    </row>
    <row r="889" spans="1:7" ht="15.75">
      <c r="A889" s="169"/>
      <c r="B889" s="170"/>
      <c r="C889" s="171"/>
      <c r="D889" s="162"/>
      <c r="E889" s="162"/>
      <c r="F889" s="183"/>
      <c r="G889" s="179"/>
    </row>
    <row r="890" spans="1:7" ht="15.75">
      <c r="A890" s="169"/>
      <c r="B890" s="170"/>
      <c r="C890" s="171"/>
      <c r="D890" s="162"/>
      <c r="E890" s="162"/>
      <c r="F890" s="183"/>
      <c r="G890" s="179"/>
    </row>
    <row r="891" spans="1:7" ht="15.75">
      <c r="A891" s="169"/>
      <c r="B891" s="170"/>
      <c r="C891" s="171"/>
      <c r="D891" s="162"/>
      <c r="E891" s="162"/>
      <c r="F891" s="183"/>
      <c r="G891" s="179"/>
    </row>
    <row r="892" spans="1:7" ht="15.75">
      <c r="A892" s="169"/>
      <c r="B892" s="170"/>
      <c r="C892" s="171"/>
      <c r="D892" s="162"/>
      <c r="E892" s="162"/>
      <c r="F892" s="183"/>
      <c r="G892" s="179"/>
    </row>
    <row r="893" spans="1:7" ht="15.75">
      <c r="A893" s="169"/>
      <c r="B893" s="170"/>
      <c r="C893" s="171"/>
      <c r="D893" s="162"/>
      <c r="E893" s="162"/>
      <c r="F893" s="183"/>
      <c r="G893" s="179"/>
    </row>
    <row r="894" spans="1:7" ht="15.75">
      <c r="A894" s="169"/>
      <c r="B894" s="170"/>
      <c r="C894" s="171"/>
      <c r="D894" s="162"/>
      <c r="E894" s="162"/>
      <c r="F894" s="183"/>
      <c r="G894" s="179"/>
    </row>
    <row r="895" spans="1:7" ht="15.75">
      <c r="A895" s="169"/>
      <c r="B895" s="170"/>
      <c r="C895" s="171"/>
      <c r="D895" s="162"/>
      <c r="E895" s="162"/>
      <c r="F895" s="183"/>
      <c r="G895" s="179"/>
    </row>
    <row r="896" spans="1:7" ht="15.75">
      <c r="A896" s="169"/>
      <c r="B896" s="170"/>
      <c r="C896" s="171"/>
      <c r="D896" s="162"/>
      <c r="E896" s="162"/>
      <c r="F896" s="183"/>
      <c r="G896" s="179"/>
    </row>
    <row r="897" spans="1:7" ht="15.75">
      <c r="A897" s="169"/>
      <c r="B897" s="170"/>
      <c r="C897" s="171"/>
      <c r="D897" s="162"/>
      <c r="E897" s="162"/>
      <c r="F897" s="183"/>
      <c r="G897" s="179"/>
    </row>
    <row r="898" spans="1:7" ht="15.75">
      <c r="A898" s="169"/>
      <c r="B898" s="170"/>
      <c r="C898" s="171"/>
      <c r="D898" s="162"/>
      <c r="E898" s="162"/>
      <c r="F898" s="183"/>
      <c r="G898" s="179"/>
    </row>
    <row r="899" spans="1:7" ht="15.75">
      <c r="A899" s="169"/>
      <c r="B899" s="170"/>
      <c r="C899" s="171"/>
      <c r="D899" s="162"/>
      <c r="E899" s="162"/>
      <c r="F899" s="183"/>
      <c r="G899" s="179"/>
    </row>
    <row r="900" spans="1:7" ht="15.75">
      <c r="A900" s="169"/>
      <c r="B900" s="170"/>
      <c r="C900" s="171"/>
      <c r="D900" s="162"/>
      <c r="E900" s="162"/>
      <c r="F900" s="183"/>
      <c r="G900" s="179"/>
    </row>
    <row r="901" spans="1:7" ht="15.75">
      <c r="A901" s="169"/>
      <c r="B901" s="170"/>
      <c r="C901" s="171"/>
      <c r="D901" s="162"/>
      <c r="E901" s="162"/>
      <c r="F901" s="183"/>
      <c r="G901" s="179"/>
    </row>
    <row r="902" spans="1:7" ht="15.75">
      <c r="A902" s="169"/>
      <c r="B902" s="170"/>
      <c r="C902" s="171"/>
      <c r="D902" s="162"/>
      <c r="E902" s="162"/>
      <c r="F902" s="183"/>
      <c r="G902" s="179"/>
    </row>
    <row r="903" spans="1:7" ht="15.75">
      <c r="A903" s="169"/>
      <c r="B903" s="170"/>
      <c r="C903" s="171"/>
      <c r="D903" s="162"/>
      <c r="E903" s="162"/>
      <c r="F903" s="183"/>
      <c r="G903" s="179"/>
    </row>
    <row r="904" spans="1:7" ht="15.75">
      <c r="A904" s="169"/>
      <c r="B904" s="170"/>
      <c r="C904" s="171"/>
      <c r="D904" s="162"/>
      <c r="E904" s="162"/>
      <c r="F904" s="183"/>
      <c r="G904" s="179"/>
    </row>
    <row r="905" spans="1:7" ht="15.75">
      <c r="A905" s="169"/>
      <c r="B905" s="170"/>
      <c r="C905" s="171"/>
      <c r="D905" s="162"/>
      <c r="E905" s="162"/>
      <c r="F905" s="183"/>
      <c r="G905" s="179"/>
    </row>
    <row r="906" spans="1:7" ht="15.75">
      <c r="A906" s="169"/>
      <c r="B906" s="170"/>
      <c r="C906" s="171"/>
      <c r="D906" s="162"/>
      <c r="E906" s="162"/>
      <c r="F906" s="183"/>
      <c r="G906" s="179"/>
    </row>
    <row r="907" spans="1:7" ht="15.75">
      <c r="A907" s="169"/>
      <c r="B907" s="170"/>
      <c r="C907" s="171"/>
      <c r="D907" s="162"/>
      <c r="E907" s="162"/>
      <c r="F907" s="183"/>
      <c r="G907" s="179"/>
    </row>
    <row r="908" spans="1:7" ht="15.75">
      <c r="A908" s="169"/>
      <c r="B908" s="170"/>
      <c r="C908" s="171"/>
      <c r="D908" s="162"/>
      <c r="E908" s="162"/>
      <c r="F908" s="183"/>
      <c r="G908" s="179"/>
    </row>
    <row r="909" spans="1:7" ht="15.75">
      <c r="A909" s="169"/>
      <c r="B909" s="170"/>
      <c r="C909" s="171"/>
      <c r="D909" s="162"/>
      <c r="E909" s="162"/>
      <c r="F909" s="183"/>
      <c r="G909" s="179"/>
    </row>
    <row r="910" spans="1:7" ht="15.75">
      <c r="A910" s="169"/>
      <c r="B910" s="170"/>
      <c r="C910" s="171"/>
      <c r="D910" s="162"/>
      <c r="E910" s="162"/>
      <c r="F910" s="183"/>
      <c r="G910" s="179"/>
    </row>
    <row r="911" spans="1:7" ht="15.75">
      <c r="A911" s="169"/>
      <c r="B911" s="170"/>
      <c r="C911" s="171"/>
      <c r="D911" s="162"/>
      <c r="E911" s="162"/>
      <c r="F911" s="183"/>
      <c r="G911" s="179"/>
    </row>
    <row r="912" spans="1:7" ht="15.75">
      <c r="A912" s="169"/>
      <c r="B912" s="170"/>
      <c r="C912" s="171"/>
      <c r="D912" s="162"/>
      <c r="E912" s="162"/>
      <c r="F912" s="183"/>
      <c r="G912" s="179"/>
    </row>
    <row r="913" spans="1:7" ht="15.75">
      <c r="A913" s="169"/>
      <c r="B913" s="170"/>
      <c r="C913" s="171"/>
      <c r="D913" s="162"/>
      <c r="E913" s="162"/>
      <c r="F913" s="183"/>
      <c r="G913" s="179"/>
    </row>
    <row r="914" spans="1:7" ht="15.75">
      <c r="A914" s="169"/>
      <c r="B914" s="170"/>
      <c r="C914" s="171"/>
      <c r="D914" s="162"/>
      <c r="E914" s="162"/>
      <c r="F914" s="183"/>
      <c r="G914" s="179"/>
    </row>
    <row r="915" spans="1:7" ht="15.75">
      <c r="A915" s="169"/>
      <c r="B915" s="170"/>
      <c r="C915" s="171"/>
      <c r="D915" s="162"/>
      <c r="E915" s="162"/>
      <c r="F915" s="183"/>
      <c r="G915" s="179"/>
    </row>
    <row r="916" spans="1:7" ht="15.75">
      <c r="A916" s="169"/>
      <c r="B916" s="170"/>
      <c r="C916" s="171"/>
      <c r="D916" s="162"/>
      <c r="E916" s="162"/>
      <c r="F916" s="183"/>
      <c r="G916" s="179"/>
    </row>
    <row r="917" spans="1:7" ht="15.75">
      <c r="A917" s="169"/>
      <c r="B917" s="170"/>
      <c r="C917" s="171"/>
      <c r="D917" s="162"/>
      <c r="E917" s="162"/>
      <c r="F917" s="183"/>
      <c r="G917" s="179"/>
    </row>
    <row r="918" spans="1:7" ht="15.75">
      <c r="A918" s="169"/>
      <c r="B918" s="170"/>
      <c r="C918" s="171"/>
      <c r="D918" s="162"/>
      <c r="E918" s="162"/>
      <c r="F918" s="183"/>
      <c r="G918" s="179"/>
    </row>
    <row r="919" spans="1:7" ht="15.75">
      <c r="A919" s="169"/>
      <c r="B919" s="170"/>
      <c r="C919" s="171"/>
      <c r="D919" s="162"/>
      <c r="E919" s="162"/>
      <c r="F919" s="183"/>
      <c r="G919" s="179"/>
    </row>
    <row r="920" spans="1:7" ht="15.75">
      <c r="A920" s="169"/>
      <c r="B920" s="170"/>
      <c r="C920" s="171"/>
      <c r="D920" s="162"/>
      <c r="E920" s="162"/>
      <c r="F920" s="183"/>
      <c r="G920" s="179"/>
    </row>
    <row r="921" spans="1:7" ht="15.75">
      <c r="A921" s="169"/>
      <c r="B921" s="170"/>
      <c r="C921" s="171"/>
      <c r="D921" s="162"/>
      <c r="E921" s="162"/>
      <c r="F921" s="183"/>
      <c r="G921" s="179"/>
    </row>
    <row r="922" spans="1:7" ht="15.75">
      <c r="A922" s="169"/>
      <c r="B922" s="170"/>
      <c r="C922" s="171"/>
      <c r="D922" s="162"/>
      <c r="E922" s="162"/>
      <c r="F922" s="183"/>
      <c r="G922" s="179"/>
    </row>
    <row r="923" spans="1:7" ht="15.75">
      <c r="A923" s="169"/>
      <c r="B923" s="170"/>
      <c r="C923" s="171"/>
      <c r="D923" s="162"/>
      <c r="E923" s="162"/>
      <c r="F923" s="183"/>
      <c r="G923" s="179"/>
    </row>
    <row r="924" spans="1:7" ht="15.75">
      <c r="A924" s="169"/>
      <c r="B924" s="170"/>
      <c r="C924" s="171"/>
      <c r="D924" s="162"/>
      <c r="E924" s="162"/>
      <c r="F924" s="183"/>
      <c r="G924" s="179"/>
    </row>
    <row r="925" spans="1:7" ht="15.75">
      <c r="A925" s="169"/>
      <c r="B925" s="170"/>
      <c r="C925" s="171"/>
      <c r="D925" s="162"/>
      <c r="E925" s="162"/>
      <c r="F925" s="183"/>
      <c r="G925" s="179"/>
    </row>
    <row r="926" spans="1:7" ht="15.75">
      <c r="A926" s="169"/>
      <c r="B926" s="170"/>
      <c r="C926" s="171"/>
      <c r="D926" s="162"/>
      <c r="E926" s="162"/>
      <c r="F926" s="183"/>
      <c r="G926" s="179"/>
    </row>
    <row r="927" spans="1:7" ht="15.75">
      <c r="A927" s="169"/>
      <c r="B927" s="170"/>
      <c r="C927" s="171"/>
      <c r="D927" s="162"/>
      <c r="E927" s="162"/>
      <c r="F927" s="183"/>
      <c r="G927" s="179"/>
    </row>
    <row r="928" spans="1:7" ht="15.75">
      <c r="A928" s="169"/>
      <c r="B928" s="170"/>
      <c r="C928" s="171"/>
      <c r="D928" s="162"/>
      <c r="E928" s="162"/>
      <c r="F928" s="183"/>
      <c r="G928" s="179"/>
    </row>
    <row r="929" spans="1:7" ht="15.75">
      <c r="A929" s="169"/>
      <c r="B929" s="170"/>
      <c r="C929" s="171"/>
      <c r="D929" s="162"/>
      <c r="E929" s="162"/>
      <c r="F929" s="183"/>
      <c r="G929" s="179"/>
    </row>
    <row r="930" spans="1:7" ht="15.75">
      <c r="A930" s="169"/>
      <c r="B930" s="170"/>
      <c r="C930" s="171"/>
      <c r="D930" s="162"/>
      <c r="E930" s="162"/>
      <c r="F930" s="183"/>
      <c r="G930" s="179"/>
    </row>
    <row r="931" spans="1:7" ht="15.75">
      <c r="A931" s="169"/>
      <c r="B931" s="170"/>
      <c r="C931" s="171"/>
      <c r="D931" s="162"/>
      <c r="E931" s="162"/>
      <c r="F931" s="183"/>
      <c r="G931" s="179"/>
    </row>
    <row r="932" spans="1:7" ht="15.75">
      <c r="A932" s="169"/>
      <c r="B932" s="170"/>
      <c r="C932" s="171"/>
      <c r="D932" s="162"/>
      <c r="E932" s="162"/>
      <c r="F932" s="183"/>
      <c r="G932" s="179"/>
    </row>
    <row r="933" spans="1:7" ht="15.75">
      <c r="A933" s="169"/>
      <c r="B933" s="170"/>
      <c r="C933" s="171"/>
      <c r="D933" s="162"/>
      <c r="E933" s="162"/>
      <c r="F933" s="183"/>
      <c r="G933" s="179"/>
    </row>
    <row r="934" spans="1:7" ht="15.75">
      <c r="A934" s="169"/>
      <c r="B934" s="170"/>
      <c r="C934" s="171"/>
      <c r="D934" s="162"/>
      <c r="E934" s="162"/>
      <c r="F934" s="183"/>
      <c r="G934" s="179"/>
    </row>
    <row r="935" spans="1:7" ht="15.75">
      <c r="A935" s="169"/>
      <c r="B935" s="170"/>
      <c r="C935" s="171"/>
      <c r="D935" s="162"/>
      <c r="E935" s="162"/>
      <c r="F935" s="183"/>
      <c r="G935" s="179"/>
    </row>
    <row r="936" spans="1:7" ht="15.75">
      <c r="A936" s="169"/>
      <c r="B936" s="170"/>
      <c r="C936" s="171"/>
      <c r="D936" s="162"/>
      <c r="E936" s="162"/>
      <c r="F936" s="183"/>
      <c r="G936" s="179"/>
    </row>
    <row r="937" spans="1:7" ht="15.75">
      <c r="A937" s="169"/>
      <c r="B937" s="170"/>
      <c r="C937" s="171"/>
      <c r="D937" s="162"/>
      <c r="E937" s="162"/>
      <c r="F937" s="183"/>
      <c r="G937" s="179"/>
    </row>
    <row r="938" spans="1:7" ht="15.75">
      <c r="A938" s="169"/>
      <c r="B938" s="170"/>
      <c r="C938" s="171"/>
      <c r="D938" s="162"/>
      <c r="E938" s="162"/>
      <c r="F938" s="183"/>
      <c r="G938" s="179"/>
    </row>
    <row r="939" spans="1:7" ht="15.75">
      <c r="A939" s="169"/>
      <c r="B939" s="170"/>
      <c r="C939" s="171"/>
      <c r="D939" s="162"/>
      <c r="E939" s="162"/>
      <c r="F939" s="183"/>
      <c r="G939" s="179"/>
    </row>
    <row r="940" spans="1:7" ht="15.75">
      <c r="A940" s="169"/>
      <c r="B940" s="170"/>
      <c r="C940" s="171"/>
      <c r="D940" s="162"/>
      <c r="E940" s="162"/>
      <c r="F940" s="183"/>
      <c r="G940" s="179"/>
    </row>
    <row r="941" spans="1:7" ht="15.75">
      <c r="A941" s="169"/>
      <c r="B941" s="170"/>
      <c r="C941" s="171"/>
      <c r="D941" s="162"/>
      <c r="E941" s="162"/>
      <c r="F941" s="183"/>
      <c r="G941" s="179"/>
    </row>
    <row r="942" spans="1:7" ht="15.75">
      <c r="A942" s="169"/>
      <c r="B942" s="170"/>
      <c r="C942" s="171"/>
      <c r="D942" s="162"/>
      <c r="E942" s="162"/>
      <c r="F942" s="183"/>
      <c r="G942" s="179"/>
    </row>
    <row r="943" spans="1:7" ht="15.75">
      <c r="A943" s="169"/>
      <c r="B943" s="170"/>
      <c r="C943" s="171"/>
      <c r="D943" s="162"/>
      <c r="E943" s="162"/>
      <c r="F943" s="183"/>
      <c r="G943" s="179"/>
    </row>
    <row r="944" spans="1:7" ht="15.75">
      <c r="A944" s="169"/>
      <c r="B944" s="170"/>
      <c r="C944" s="171"/>
      <c r="D944" s="162"/>
      <c r="E944" s="162"/>
      <c r="F944" s="183"/>
      <c r="G944" s="179"/>
    </row>
    <row r="945" spans="1:7" ht="15.75">
      <c r="A945" s="169"/>
      <c r="B945" s="170"/>
      <c r="C945" s="171"/>
      <c r="D945" s="162"/>
      <c r="E945" s="162"/>
      <c r="F945" s="183"/>
      <c r="G945" s="179"/>
    </row>
    <row r="946" spans="1:7" ht="15.75">
      <c r="A946" s="169"/>
      <c r="B946" s="170"/>
      <c r="C946" s="171"/>
      <c r="D946" s="162"/>
      <c r="E946" s="162"/>
      <c r="F946" s="183"/>
      <c r="G946" s="179"/>
    </row>
    <row r="947" spans="1:7" ht="15.75">
      <c r="A947" s="169"/>
      <c r="B947" s="170"/>
      <c r="C947" s="171"/>
      <c r="D947" s="162"/>
      <c r="E947" s="162"/>
      <c r="F947" s="183"/>
      <c r="G947" s="179"/>
    </row>
    <row r="948" spans="1:7" ht="15.75">
      <c r="A948" s="169"/>
      <c r="B948" s="170"/>
      <c r="C948" s="171"/>
      <c r="D948" s="162"/>
      <c r="E948" s="162"/>
      <c r="F948" s="183"/>
      <c r="G948" s="179"/>
    </row>
    <row r="949" spans="1:7" ht="15.75">
      <c r="A949" s="169"/>
      <c r="B949" s="170"/>
      <c r="C949" s="171"/>
      <c r="D949" s="162"/>
      <c r="E949" s="162"/>
      <c r="F949" s="183"/>
      <c r="G949" s="179"/>
    </row>
    <row r="950" spans="1:7" ht="15.75">
      <c r="A950" s="169"/>
      <c r="B950" s="170"/>
      <c r="C950" s="171"/>
      <c r="D950" s="162"/>
      <c r="E950" s="162"/>
      <c r="F950" s="183"/>
      <c r="G950" s="179"/>
    </row>
    <row r="951" spans="1:7" ht="15.75">
      <c r="A951" s="169"/>
      <c r="B951" s="170"/>
      <c r="C951" s="171"/>
      <c r="D951" s="162"/>
      <c r="E951" s="162"/>
      <c r="F951" s="183"/>
      <c r="G951" s="179"/>
    </row>
    <row r="952" spans="1:7" ht="15.75">
      <c r="A952" s="169"/>
      <c r="B952" s="170"/>
      <c r="C952" s="171"/>
      <c r="D952" s="162"/>
      <c r="E952" s="162"/>
      <c r="F952" s="183"/>
      <c r="G952" s="179"/>
    </row>
    <row r="953" spans="1:7" ht="15.75">
      <c r="A953" s="169"/>
      <c r="B953" s="170"/>
      <c r="C953" s="171"/>
      <c r="D953" s="162"/>
      <c r="E953" s="162"/>
      <c r="F953" s="183"/>
      <c r="G953" s="179"/>
    </row>
    <row r="954" spans="1:7" ht="15.75">
      <c r="A954" s="169"/>
      <c r="B954" s="170"/>
      <c r="C954" s="171"/>
      <c r="D954" s="162"/>
      <c r="E954" s="162"/>
      <c r="F954" s="183"/>
      <c r="G954" s="179"/>
    </row>
    <row r="955" spans="1:7" ht="15.75">
      <c r="A955" s="169"/>
      <c r="B955" s="170"/>
      <c r="C955" s="171"/>
      <c r="D955" s="162"/>
      <c r="E955" s="162"/>
      <c r="F955" s="183"/>
      <c r="G955" s="179"/>
    </row>
    <row r="956" spans="1:7" ht="15.75">
      <c r="A956" s="169"/>
      <c r="B956" s="170"/>
      <c r="C956" s="171"/>
      <c r="D956" s="162"/>
      <c r="E956" s="162"/>
      <c r="F956" s="183"/>
      <c r="G956" s="179"/>
    </row>
    <row r="957" spans="1:7" ht="15.75">
      <c r="A957" s="169"/>
      <c r="B957" s="170"/>
      <c r="C957" s="171"/>
      <c r="D957" s="162"/>
      <c r="E957" s="162"/>
      <c r="F957" s="183"/>
      <c r="G957" s="179"/>
    </row>
    <row r="958" spans="1:7" ht="15.75">
      <c r="A958" s="169"/>
      <c r="B958" s="170"/>
      <c r="C958" s="171"/>
      <c r="D958" s="162"/>
      <c r="E958" s="162"/>
      <c r="F958" s="183"/>
      <c r="G958" s="179"/>
    </row>
    <row r="959" spans="1:7" ht="15.75">
      <c r="A959" s="169"/>
      <c r="B959" s="170"/>
      <c r="C959" s="171"/>
      <c r="D959" s="162"/>
      <c r="E959" s="162"/>
      <c r="F959" s="183"/>
      <c r="G959" s="179"/>
    </row>
    <row r="960" spans="1:7" ht="15.75">
      <c r="A960" s="169"/>
      <c r="B960" s="170"/>
      <c r="C960" s="171"/>
      <c r="D960" s="162"/>
      <c r="E960" s="162"/>
      <c r="F960" s="183"/>
      <c r="G960" s="179"/>
    </row>
    <row r="961" spans="1:7" ht="15.75">
      <c r="A961" s="169"/>
      <c r="B961" s="170"/>
      <c r="C961" s="171"/>
      <c r="D961" s="162"/>
      <c r="E961" s="162"/>
      <c r="F961" s="183"/>
      <c r="G961" s="179"/>
    </row>
    <row r="962" spans="1:7" ht="15.75">
      <c r="A962" s="169"/>
      <c r="B962" s="170"/>
      <c r="C962" s="171"/>
      <c r="D962" s="162"/>
      <c r="E962" s="162"/>
      <c r="F962" s="183"/>
      <c r="G962" s="179"/>
    </row>
    <row r="963" spans="1:7" ht="15.75">
      <c r="A963" s="169"/>
      <c r="B963" s="170"/>
      <c r="C963" s="171"/>
      <c r="D963" s="162"/>
      <c r="E963" s="162"/>
      <c r="F963" s="183"/>
      <c r="G963" s="179"/>
    </row>
    <row r="964" spans="1:7" ht="15.75">
      <c r="A964" s="169"/>
      <c r="B964" s="170"/>
      <c r="C964" s="171"/>
      <c r="D964" s="162"/>
      <c r="E964" s="162"/>
      <c r="F964" s="183"/>
      <c r="G964" s="179"/>
    </row>
    <row r="965" spans="1:7" ht="15.75">
      <c r="A965" s="169"/>
      <c r="B965" s="170"/>
      <c r="C965" s="171"/>
      <c r="D965" s="162"/>
      <c r="E965" s="162"/>
      <c r="F965" s="183"/>
      <c r="G965" s="179"/>
    </row>
    <row r="966" spans="1:7" ht="15.75">
      <c r="A966" s="169"/>
      <c r="B966" s="170"/>
      <c r="C966" s="171"/>
      <c r="D966" s="162"/>
      <c r="E966" s="162"/>
      <c r="F966" s="183"/>
      <c r="G966" s="179"/>
    </row>
    <row r="967" spans="1:7" ht="15.75">
      <c r="A967" s="169"/>
      <c r="B967" s="170"/>
      <c r="C967" s="171"/>
      <c r="D967" s="162"/>
      <c r="E967" s="162"/>
      <c r="F967" s="183"/>
      <c r="G967" s="179"/>
    </row>
    <row r="968" spans="1:7" ht="15.75">
      <c r="A968" s="169"/>
      <c r="B968" s="170"/>
      <c r="C968" s="171"/>
      <c r="D968" s="162"/>
      <c r="E968" s="162"/>
      <c r="F968" s="183"/>
      <c r="G968" s="179"/>
    </row>
    <row r="969" spans="1:7" ht="15.75">
      <c r="A969" s="169"/>
      <c r="B969" s="170"/>
      <c r="C969" s="171"/>
      <c r="D969" s="162"/>
      <c r="E969" s="162"/>
      <c r="F969" s="183"/>
      <c r="G969" s="179"/>
    </row>
    <row r="970" spans="1:7" ht="15.75">
      <c r="A970" s="169"/>
      <c r="B970" s="170"/>
      <c r="C970" s="171"/>
      <c r="D970" s="162"/>
      <c r="E970" s="162"/>
      <c r="F970" s="183"/>
      <c r="G970" s="179"/>
    </row>
    <row r="971" spans="1:7" ht="15.75">
      <c r="A971" s="169"/>
      <c r="B971" s="170"/>
      <c r="C971" s="171"/>
      <c r="D971" s="162"/>
      <c r="E971" s="162"/>
      <c r="F971" s="183"/>
      <c r="G971" s="179"/>
    </row>
    <row r="972" spans="1:7" ht="15.75">
      <c r="A972" s="169"/>
      <c r="B972" s="170"/>
      <c r="C972" s="171"/>
      <c r="D972" s="162"/>
      <c r="E972" s="162"/>
      <c r="F972" s="183"/>
      <c r="G972" s="179"/>
    </row>
    <row r="973" spans="1:7" ht="15.75">
      <c r="A973" s="169"/>
      <c r="B973" s="170"/>
      <c r="C973" s="171"/>
      <c r="D973" s="162"/>
      <c r="E973" s="162"/>
      <c r="F973" s="183"/>
      <c r="G973" s="179"/>
    </row>
    <row r="974" spans="1:7" ht="15.75">
      <c r="A974" s="169"/>
      <c r="B974" s="170"/>
      <c r="C974" s="171"/>
      <c r="D974" s="162"/>
      <c r="E974" s="162"/>
      <c r="F974" s="183"/>
      <c r="G974" s="179"/>
    </row>
    <row r="975" spans="1:7" ht="15.75">
      <c r="A975" s="169"/>
      <c r="B975" s="170"/>
      <c r="C975" s="171"/>
      <c r="D975" s="162"/>
      <c r="E975" s="162"/>
      <c r="F975" s="183"/>
      <c r="G975" s="179"/>
    </row>
    <row r="976" spans="1:7" ht="15.75">
      <c r="A976" s="169"/>
      <c r="B976" s="170"/>
      <c r="C976" s="171"/>
      <c r="D976" s="162"/>
      <c r="E976" s="162"/>
      <c r="F976" s="183"/>
      <c r="G976" s="179"/>
    </row>
    <row r="977" spans="1:7" ht="15.75">
      <c r="A977" s="169"/>
      <c r="B977" s="170"/>
      <c r="C977" s="171"/>
      <c r="D977" s="162"/>
      <c r="E977" s="162"/>
      <c r="F977" s="183"/>
      <c r="G977" s="179"/>
    </row>
    <row r="978" spans="1:7" ht="15.75">
      <c r="A978" s="169"/>
      <c r="B978" s="170"/>
      <c r="C978" s="171"/>
      <c r="D978" s="162"/>
      <c r="E978" s="162"/>
      <c r="F978" s="183"/>
      <c r="G978" s="179"/>
    </row>
    <row r="979" spans="1:7" ht="15.75">
      <c r="A979" s="169"/>
      <c r="B979" s="170"/>
      <c r="C979" s="171"/>
      <c r="D979" s="162"/>
      <c r="E979" s="162"/>
      <c r="F979" s="183"/>
      <c r="G979" s="179"/>
    </row>
    <row r="980" spans="1:7" ht="15.75">
      <c r="A980" s="169"/>
      <c r="B980" s="170"/>
      <c r="C980" s="171"/>
      <c r="D980" s="162"/>
      <c r="E980" s="162"/>
      <c r="F980" s="183"/>
      <c r="G980" s="179"/>
    </row>
    <row r="981" spans="1:7" ht="15.75">
      <c r="A981" s="169"/>
      <c r="B981" s="170"/>
      <c r="C981" s="171"/>
      <c r="D981" s="162"/>
      <c r="E981" s="162"/>
      <c r="F981" s="183"/>
      <c r="G981" s="179"/>
    </row>
    <row r="982" spans="1:7" ht="15.75">
      <c r="A982" s="169"/>
      <c r="B982" s="170"/>
      <c r="C982" s="171"/>
      <c r="D982" s="162"/>
      <c r="E982" s="162"/>
      <c r="F982" s="183"/>
      <c r="G982" s="179"/>
    </row>
    <row r="983" spans="1:7" ht="15.75">
      <c r="A983" s="169"/>
      <c r="B983" s="170"/>
      <c r="C983" s="171"/>
      <c r="D983" s="162"/>
      <c r="E983" s="162"/>
      <c r="F983" s="183"/>
      <c r="G983" s="179"/>
    </row>
    <row r="984" spans="1:7" ht="15.75">
      <c r="A984" s="169"/>
      <c r="B984" s="170"/>
      <c r="C984" s="171"/>
      <c r="D984" s="162"/>
      <c r="E984" s="162"/>
      <c r="F984" s="183"/>
      <c r="G984" s="179"/>
    </row>
    <row r="985" spans="1:7" ht="15.75">
      <c r="A985" s="169"/>
      <c r="B985" s="170"/>
      <c r="C985" s="171"/>
      <c r="D985" s="162"/>
      <c r="E985" s="162"/>
      <c r="F985" s="183"/>
      <c r="G985" s="179"/>
    </row>
    <row r="986" spans="1:7" ht="15.75">
      <c r="A986" s="169"/>
      <c r="B986" s="170"/>
      <c r="C986" s="171"/>
      <c r="D986" s="162"/>
      <c r="E986" s="162"/>
      <c r="F986" s="183"/>
      <c r="G986" s="179"/>
    </row>
    <row r="987" spans="1:7" ht="15.75">
      <c r="A987" s="169"/>
      <c r="B987" s="170"/>
      <c r="C987" s="171"/>
      <c r="D987" s="162"/>
      <c r="E987" s="162"/>
      <c r="F987" s="183"/>
      <c r="G987" s="179"/>
    </row>
    <row r="988" spans="1:7" ht="15.75">
      <c r="A988" s="169"/>
      <c r="B988" s="170"/>
      <c r="C988" s="171"/>
      <c r="D988" s="162"/>
      <c r="E988" s="162"/>
      <c r="F988" s="183"/>
      <c r="G988" s="179"/>
    </row>
    <row r="989" spans="1:7" ht="15.75">
      <c r="A989" s="169"/>
      <c r="B989" s="170"/>
      <c r="C989" s="171"/>
      <c r="D989" s="162"/>
      <c r="E989" s="162"/>
      <c r="F989" s="183"/>
      <c r="G989" s="179"/>
    </row>
    <row r="990" spans="1:7" ht="15.75">
      <c r="A990" s="169"/>
      <c r="B990" s="170"/>
      <c r="C990" s="171"/>
      <c r="D990" s="162"/>
      <c r="E990" s="162"/>
      <c r="F990" s="183"/>
      <c r="G990" s="179"/>
    </row>
    <row r="991" spans="1:7" ht="15.75">
      <c r="A991" s="169"/>
      <c r="B991" s="170"/>
      <c r="C991" s="171"/>
      <c r="D991" s="162"/>
      <c r="E991" s="162"/>
      <c r="F991" s="183"/>
      <c r="G991" s="179"/>
    </row>
    <row r="992" spans="1:7" ht="15.75">
      <c r="A992" s="169"/>
      <c r="B992" s="170"/>
      <c r="C992" s="171"/>
      <c r="D992" s="162"/>
      <c r="E992" s="162"/>
      <c r="F992" s="183"/>
      <c r="G992" s="179"/>
    </row>
    <row r="993" spans="1:7" ht="15.75">
      <c r="A993" s="169"/>
      <c r="B993" s="170"/>
      <c r="C993" s="171"/>
      <c r="D993" s="162"/>
      <c r="E993" s="162"/>
      <c r="F993" s="183"/>
      <c r="G993" s="179"/>
    </row>
    <row r="994" spans="1:7" ht="15.75">
      <c r="A994" s="169"/>
      <c r="B994" s="170"/>
      <c r="C994" s="171"/>
      <c r="D994" s="162"/>
      <c r="E994" s="162"/>
      <c r="F994" s="183"/>
      <c r="G994" s="179"/>
    </row>
    <row r="995" spans="1:7" ht="15.75">
      <c r="A995" s="169"/>
      <c r="B995" s="170"/>
      <c r="C995" s="171"/>
      <c r="D995" s="162"/>
      <c r="E995" s="162"/>
      <c r="F995" s="183"/>
      <c r="G995" s="179"/>
    </row>
    <row r="996" spans="1:7" ht="15.75">
      <c r="A996" s="169"/>
      <c r="B996" s="170"/>
      <c r="C996" s="171"/>
      <c r="D996" s="162"/>
      <c r="E996" s="162"/>
      <c r="F996" s="183"/>
      <c r="G996" s="179"/>
    </row>
    <row r="997" spans="1:7" ht="15.75">
      <c r="A997" s="169"/>
      <c r="B997" s="170"/>
      <c r="C997" s="171"/>
      <c r="D997" s="162"/>
      <c r="E997" s="162"/>
      <c r="F997" s="183"/>
      <c r="G997" s="179"/>
    </row>
    <row r="998" spans="1:7" ht="15.75">
      <c r="A998" s="169"/>
      <c r="B998" s="170"/>
      <c r="C998" s="171"/>
      <c r="D998" s="162"/>
      <c r="E998" s="162"/>
      <c r="F998" s="183"/>
      <c r="G998" s="179"/>
    </row>
    <row r="999" spans="1:7" ht="15.75">
      <c r="A999" s="169"/>
      <c r="B999" s="170"/>
      <c r="C999" s="171"/>
      <c r="D999" s="162"/>
      <c r="E999" s="162"/>
      <c r="F999" s="183"/>
      <c r="G999" s="179"/>
    </row>
    <row r="1000" spans="1:7" ht="15.75">
      <c r="A1000" s="169"/>
      <c r="B1000" s="170"/>
      <c r="C1000" s="171"/>
      <c r="D1000" s="162"/>
      <c r="E1000" s="162"/>
      <c r="F1000" s="183"/>
      <c r="G1000" s="179"/>
    </row>
    <row r="1001" spans="1:7" ht="15.75">
      <c r="A1001" s="169"/>
      <c r="B1001" s="170"/>
      <c r="C1001" s="171"/>
      <c r="D1001" s="162"/>
      <c r="E1001" s="162"/>
      <c r="F1001" s="183"/>
      <c r="G1001" s="179"/>
    </row>
    <row r="1002" spans="1:7" ht="15.75">
      <c r="A1002" s="169"/>
      <c r="B1002" s="170"/>
      <c r="C1002" s="171"/>
      <c r="D1002" s="162"/>
      <c r="E1002" s="162"/>
      <c r="F1002" s="183"/>
      <c r="G1002" s="179"/>
    </row>
    <row r="1003" spans="1:7" ht="15.75">
      <c r="A1003" s="169"/>
      <c r="B1003" s="170"/>
      <c r="C1003" s="171"/>
      <c r="D1003" s="162"/>
      <c r="E1003" s="162"/>
      <c r="F1003" s="183"/>
      <c r="G1003" s="179"/>
    </row>
    <row r="1004" spans="1:7" ht="15.75">
      <c r="A1004" s="169"/>
      <c r="B1004" s="170"/>
      <c r="C1004" s="171"/>
      <c r="D1004" s="162"/>
      <c r="E1004" s="162"/>
      <c r="F1004" s="183"/>
      <c r="G1004" s="179"/>
    </row>
    <row r="1005" spans="1:7" ht="15.75">
      <c r="A1005" s="169"/>
      <c r="B1005" s="170"/>
      <c r="C1005" s="171"/>
      <c r="D1005" s="162"/>
      <c r="E1005" s="162"/>
      <c r="F1005" s="183"/>
      <c r="G1005" s="179"/>
    </row>
    <row r="1006" spans="1:7" ht="15.75">
      <c r="A1006" s="169"/>
      <c r="B1006" s="170"/>
      <c r="C1006" s="171"/>
      <c r="D1006" s="162"/>
      <c r="E1006" s="162"/>
      <c r="F1006" s="183"/>
      <c r="G1006" s="179"/>
    </row>
    <row r="1007" spans="1:7" ht="15.75">
      <c r="A1007" s="169"/>
      <c r="B1007" s="170"/>
      <c r="C1007" s="171"/>
      <c r="D1007" s="162"/>
      <c r="E1007" s="162"/>
      <c r="F1007" s="183"/>
      <c r="G1007" s="179"/>
    </row>
    <row r="1008" spans="1:7" ht="15.75">
      <c r="A1008" s="169"/>
      <c r="B1008" s="170"/>
      <c r="C1008" s="171"/>
      <c r="D1008" s="162"/>
      <c r="E1008" s="162"/>
      <c r="F1008" s="183"/>
      <c r="G1008" s="179"/>
    </row>
    <row r="1009" spans="1:7" ht="15.75">
      <c r="A1009" s="169"/>
      <c r="B1009" s="170"/>
      <c r="C1009" s="171"/>
      <c r="D1009" s="162"/>
      <c r="E1009" s="162"/>
      <c r="F1009" s="183"/>
      <c r="G1009" s="179"/>
    </row>
    <row r="1010" spans="1:7" ht="15.75">
      <c r="A1010" s="169"/>
      <c r="B1010" s="170"/>
      <c r="C1010" s="171"/>
      <c r="D1010" s="162"/>
      <c r="E1010" s="162"/>
      <c r="F1010" s="183"/>
      <c r="G1010" s="179"/>
    </row>
    <row r="1011" spans="1:7" ht="15.75">
      <c r="A1011" s="169"/>
      <c r="B1011" s="170"/>
      <c r="C1011" s="171"/>
      <c r="D1011" s="162"/>
      <c r="E1011" s="162"/>
      <c r="F1011" s="183"/>
      <c r="G1011" s="179"/>
    </row>
    <row r="1012" spans="1:7" ht="15.75">
      <c r="A1012" s="169"/>
      <c r="B1012" s="170"/>
      <c r="C1012" s="171"/>
      <c r="D1012" s="162"/>
      <c r="E1012" s="162"/>
      <c r="F1012" s="183"/>
      <c r="G1012" s="179"/>
    </row>
    <row r="1013" spans="1:7" ht="15.75">
      <c r="A1013" s="169"/>
      <c r="B1013" s="170"/>
      <c r="C1013" s="171"/>
      <c r="D1013" s="162"/>
      <c r="E1013" s="162"/>
      <c r="F1013" s="183"/>
      <c r="G1013" s="179"/>
    </row>
    <row r="1014" spans="1:7" ht="15.75">
      <c r="A1014" s="169"/>
      <c r="B1014" s="170"/>
      <c r="C1014" s="171"/>
      <c r="D1014" s="162"/>
      <c r="E1014" s="162"/>
      <c r="F1014" s="183"/>
      <c r="G1014" s="179"/>
    </row>
    <row r="1015" spans="1:7" ht="15.75">
      <c r="A1015" s="169"/>
      <c r="B1015" s="170"/>
      <c r="C1015" s="171"/>
      <c r="D1015" s="162"/>
      <c r="E1015" s="162"/>
      <c r="F1015" s="183"/>
      <c r="G1015" s="179"/>
    </row>
    <row r="1016" spans="1:7" ht="15.75">
      <c r="A1016" s="169"/>
      <c r="B1016" s="170"/>
      <c r="C1016" s="171"/>
      <c r="D1016" s="162"/>
      <c r="E1016" s="162"/>
      <c r="F1016" s="183"/>
      <c r="G1016" s="179"/>
    </row>
    <row r="1017" spans="1:7" ht="15.75">
      <c r="A1017" s="169"/>
      <c r="B1017" s="170"/>
      <c r="C1017" s="171"/>
      <c r="D1017" s="162"/>
      <c r="E1017" s="162"/>
      <c r="F1017" s="183"/>
      <c r="G1017" s="179"/>
    </row>
    <row r="1018" spans="1:7" ht="15.75">
      <c r="A1018" s="169"/>
      <c r="B1018" s="170"/>
      <c r="C1018" s="171"/>
      <c r="D1018" s="162"/>
      <c r="E1018" s="162"/>
      <c r="F1018" s="183"/>
      <c r="G1018" s="179"/>
    </row>
    <row r="1019" spans="1:7" ht="15.75">
      <c r="A1019" s="169"/>
      <c r="B1019" s="170"/>
      <c r="C1019" s="171"/>
      <c r="D1019" s="162"/>
      <c r="E1019" s="162"/>
      <c r="F1019" s="183"/>
      <c r="G1019" s="179"/>
    </row>
    <row r="1020" spans="1:7" ht="15.75">
      <c r="A1020" s="169"/>
      <c r="B1020" s="170"/>
      <c r="C1020" s="171"/>
      <c r="D1020" s="162"/>
      <c r="E1020" s="162"/>
      <c r="F1020" s="183"/>
      <c r="G1020" s="179"/>
    </row>
    <row r="1021" spans="1:7" ht="15.75">
      <c r="A1021" s="169"/>
      <c r="B1021" s="170"/>
      <c r="C1021" s="171"/>
      <c r="D1021" s="162"/>
      <c r="E1021" s="162"/>
      <c r="F1021" s="183"/>
      <c r="G1021" s="179"/>
    </row>
    <row r="1022" spans="1:7" ht="15.75">
      <c r="A1022" s="169"/>
      <c r="B1022" s="170"/>
      <c r="C1022" s="171"/>
      <c r="D1022" s="162"/>
      <c r="E1022" s="162"/>
      <c r="F1022" s="183"/>
      <c r="G1022" s="179"/>
    </row>
    <row r="1023" spans="1:7" ht="15.75">
      <c r="A1023" s="169"/>
      <c r="B1023" s="170"/>
      <c r="C1023" s="171"/>
      <c r="D1023" s="162"/>
      <c r="E1023" s="162"/>
      <c r="F1023" s="183"/>
      <c r="G1023" s="179"/>
    </row>
    <row r="1024" spans="1:7" ht="15.75">
      <c r="A1024" s="169"/>
      <c r="B1024" s="170"/>
      <c r="C1024" s="171"/>
      <c r="D1024" s="162"/>
      <c r="E1024" s="162"/>
      <c r="F1024" s="183"/>
      <c r="G1024" s="179"/>
    </row>
    <row r="1025" spans="1:7" ht="15.75">
      <c r="A1025" s="169"/>
      <c r="B1025" s="170"/>
      <c r="C1025" s="171"/>
      <c r="D1025" s="162"/>
      <c r="E1025" s="162"/>
      <c r="F1025" s="183"/>
      <c r="G1025" s="179"/>
    </row>
    <row r="1026" spans="1:7" ht="15.75">
      <c r="A1026" s="169"/>
      <c r="B1026" s="170"/>
      <c r="C1026" s="171"/>
      <c r="D1026" s="162"/>
      <c r="E1026" s="162"/>
      <c r="F1026" s="183"/>
      <c r="G1026" s="179"/>
    </row>
    <row r="1027" spans="1:7" ht="15.75">
      <c r="A1027" s="169"/>
      <c r="B1027" s="170"/>
      <c r="C1027" s="171"/>
      <c r="D1027" s="162"/>
      <c r="E1027" s="162"/>
      <c r="F1027" s="183"/>
      <c r="G1027" s="179"/>
    </row>
    <row r="1028" spans="1:7" ht="15.75">
      <c r="A1028" s="169"/>
      <c r="B1028" s="170"/>
      <c r="C1028" s="171"/>
      <c r="D1028" s="162"/>
      <c r="E1028" s="162"/>
      <c r="F1028" s="183"/>
      <c r="G1028" s="179"/>
    </row>
    <row r="1029" spans="1:7" ht="15.75">
      <c r="A1029" s="169"/>
      <c r="B1029" s="170"/>
      <c r="C1029" s="171"/>
      <c r="D1029" s="162"/>
      <c r="E1029" s="162"/>
      <c r="F1029" s="183"/>
      <c r="G1029" s="179"/>
    </row>
    <row r="1030" spans="1:7" ht="15.75">
      <c r="A1030" s="169"/>
      <c r="B1030" s="170"/>
      <c r="C1030" s="171"/>
      <c r="D1030" s="162"/>
      <c r="E1030" s="162"/>
      <c r="F1030" s="183"/>
      <c r="G1030" s="179"/>
    </row>
    <row r="1031" spans="1:7" ht="15.75">
      <c r="A1031" s="169"/>
      <c r="B1031" s="170"/>
      <c r="C1031" s="171"/>
      <c r="D1031" s="162"/>
      <c r="E1031" s="162"/>
      <c r="F1031" s="183"/>
      <c r="G1031" s="179"/>
    </row>
    <row r="1032" spans="1:7" ht="15.75">
      <c r="A1032" s="169"/>
      <c r="B1032" s="170"/>
      <c r="C1032" s="171"/>
      <c r="D1032" s="162"/>
      <c r="E1032" s="162"/>
      <c r="F1032" s="183"/>
      <c r="G1032" s="179"/>
    </row>
    <row r="1033" spans="1:7" ht="15.75">
      <c r="A1033" s="169"/>
      <c r="B1033" s="170"/>
      <c r="C1033" s="171"/>
      <c r="D1033" s="162"/>
      <c r="E1033" s="162"/>
      <c r="F1033" s="183"/>
      <c r="G1033" s="179"/>
    </row>
    <row r="1034" spans="1:7" ht="15.75">
      <c r="A1034" s="169"/>
      <c r="B1034" s="170"/>
      <c r="C1034" s="171"/>
      <c r="D1034" s="162"/>
      <c r="E1034" s="162"/>
      <c r="F1034" s="183"/>
      <c r="G1034" s="179"/>
    </row>
    <row r="1035" spans="1:7" ht="15.75">
      <c r="A1035" s="169"/>
      <c r="B1035" s="170"/>
      <c r="C1035" s="171"/>
      <c r="D1035" s="162"/>
      <c r="E1035" s="162"/>
      <c r="F1035" s="183"/>
      <c r="G1035" s="179"/>
    </row>
    <row r="1036" spans="1:7" ht="15.75">
      <c r="A1036" s="169"/>
      <c r="B1036" s="170"/>
      <c r="C1036" s="171"/>
      <c r="D1036" s="162"/>
      <c r="E1036" s="162"/>
      <c r="F1036" s="183"/>
      <c r="G1036" s="179"/>
    </row>
    <row r="1037" spans="1:7" ht="15.75">
      <c r="A1037" s="169"/>
      <c r="B1037" s="170"/>
      <c r="C1037" s="171"/>
      <c r="D1037" s="162"/>
      <c r="E1037" s="162"/>
      <c r="F1037" s="183"/>
      <c r="G1037" s="179"/>
    </row>
    <row r="1038" spans="1:7" ht="15.75">
      <c r="A1038" s="169"/>
      <c r="B1038" s="170"/>
      <c r="C1038" s="171"/>
      <c r="D1038" s="162"/>
      <c r="E1038" s="162"/>
      <c r="F1038" s="183"/>
      <c r="G1038" s="179"/>
    </row>
    <row r="1039" spans="1:7" ht="15.75">
      <c r="A1039" s="169"/>
      <c r="B1039" s="170"/>
      <c r="C1039" s="171"/>
      <c r="D1039" s="162"/>
      <c r="E1039" s="162"/>
      <c r="F1039" s="183"/>
      <c r="G1039" s="179"/>
    </row>
    <row r="1040" spans="1:7" ht="15.75">
      <c r="A1040" s="169"/>
      <c r="B1040" s="170"/>
      <c r="C1040" s="171"/>
      <c r="D1040" s="162"/>
      <c r="E1040" s="162"/>
      <c r="F1040" s="183"/>
      <c r="G1040" s="179"/>
    </row>
    <row r="1041" spans="1:7" ht="15.75">
      <c r="A1041" s="169"/>
      <c r="B1041" s="170"/>
      <c r="C1041" s="171"/>
      <c r="D1041" s="162"/>
      <c r="E1041" s="162"/>
      <c r="F1041" s="183"/>
      <c r="G1041" s="179"/>
    </row>
    <row r="1042" spans="1:7" ht="15.75">
      <c r="A1042" s="169"/>
      <c r="B1042" s="170"/>
      <c r="C1042" s="171"/>
      <c r="D1042" s="162"/>
      <c r="E1042" s="162"/>
      <c r="F1042" s="183"/>
      <c r="G1042" s="179"/>
    </row>
    <row r="1043" spans="1:7" ht="15.75">
      <c r="A1043" s="169"/>
      <c r="B1043" s="170"/>
      <c r="C1043" s="171"/>
      <c r="D1043" s="162"/>
      <c r="E1043" s="162"/>
      <c r="F1043" s="183"/>
      <c r="G1043" s="179"/>
    </row>
    <row r="1044" spans="1:7" ht="15.75">
      <c r="A1044" s="169"/>
      <c r="B1044" s="170"/>
      <c r="C1044" s="171"/>
      <c r="D1044" s="162"/>
      <c r="E1044" s="162"/>
      <c r="F1044" s="183"/>
      <c r="G1044" s="179"/>
    </row>
    <row r="1045" spans="1:7" ht="15.75">
      <c r="A1045" s="169"/>
      <c r="B1045" s="170"/>
      <c r="C1045" s="171"/>
      <c r="D1045" s="162"/>
      <c r="E1045" s="162"/>
      <c r="F1045" s="183"/>
      <c r="G1045" s="179"/>
    </row>
    <row r="1046" spans="1:7" ht="15.75">
      <c r="A1046" s="169"/>
      <c r="B1046" s="170"/>
      <c r="C1046" s="171"/>
      <c r="D1046" s="162"/>
      <c r="E1046" s="162"/>
      <c r="F1046" s="183"/>
      <c r="G1046" s="179"/>
    </row>
    <row r="1047" spans="1:7" ht="15.75">
      <c r="A1047" s="169"/>
      <c r="B1047" s="170"/>
      <c r="C1047" s="171"/>
      <c r="D1047" s="162"/>
      <c r="E1047" s="162"/>
      <c r="F1047" s="183"/>
      <c r="G1047" s="179"/>
    </row>
    <row r="1048" spans="1:7" ht="15.75">
      <c r="A1048" s="169"/>
      <c r="B1048" s="170"/>
      <c r="C1048" s="171"/>
      <c r="D1048" s="162"/>
      <c r="E1048" s="162"/>
      <c r="F1048" s="183"/>
      <c r="G1048" s="179"/>
    </row>
    <row r="1049" spans="1:7" ht="15.75">
      <c r="A1049" s="169"/>
      <c r="B1049" s="170"/>
      <c r="C1049" s="171"/>
      <c r="D1049" s="162"/>
      <c r="E1049" s="162"/>
      <c r="F1049" s="183"/>
      <c r="G1049" s="179"/>
    </row>
    <row r="1050" spans="1:7" ht="15.75">
      <c r="A1050" s="169"/>
      <c r="B1050" s="170"/>
      <c r="C1050" s="171"/>
      <c r="D1050" s="162"/>
      <c r="E1050" s="162"/>
      <c r="F1050" s="183"/>
      <c r="G1050" s="179"/>
    </row>
    <row r="1051" spans="1:7" ht="15.75">
      <c r="A1051" s="169"/>
      <c r="B1051" s="170"/>
      <c r="C1051" s="171"/>
      <c r="D1051" s="162"/>
      <c r="E1051" s="162"/>
      <c r="F1051" s="183"/>
      <c r="G1051" s="179"/>
    </row>
    <row r="1052" spans="1:7" ht="15.75">
      <c r="A1052" s="169"/>
      <c r="B1052" s="170"/>
      <c r="C1052" s="171"/>
      <c r="D1052" s="162"/>
      <c r="E1052" s="162"/>
      <c r="F1052" s="183"/>
      <c r="G1052" s="179"/>
    </row>
    <row r="1053" spans="1:7" ht="15.75">
      <c r="A1053" s="169"/>
      <c r="B1053" s="170"/>
      <c r="C1053" s="171"/>
      <c r="D1053" s="162"/>
      <c r="E1053" s="162"/>
      <c r="F1053" s="183"/>
      <c r="G1053" s="179"/>
    </row>
    <row r="1054" spans="1:7" ht="15.75">
      <c r="A1054" s="169"/>
      <c r="B1054" s="170"/>
      <c r="C1054" s="171"/>
      <c r="D1054" s="162"/>
      <c r="E1054" s="162"/>
      <c r="F1054" s="183"/>
      <c r="G1054" s="179"/>
    </row>
    <row r="1055" spans="1:7" ht="15.75">
      <c r="A1055" s="169"/>
      <c r="B1055" s="170"/>
      <c r="C1055" s="171"/>
      <c r="D1055" s="162"/>
      <c r="E1055" s="162"/>
      <c r="F1055" s="183"/>
      <c r="G1055" s="179"/>
    </row>
    <row r="1056" spans="1:7" ht="15.75">
      <c r="A1056" s="169"/>
      <c r="B1056" s="170"/>
      <c r="C1056" s="171"/>
      <c r="D1056" s="162"/>
      <c r="E1056" s="162"/>
      <c r="F1056" s="183"/>
      <c r="G1056" s="179"/>
    </row>
    <row r="1057" spans="1:7" ht="15.75">
      <c r="A1057" s="169"/>
      <c r="B1057" s="170"/>
      <c r="C1057" s="171"/>
      <c r="D1057" s="162"/>
      <c r="E1057" s="162"/>
      <c r="F1057" s="183"/>
      <c r="G1057" s="179"/>
    </row>
    <row r="1058" spans="1:7" ht="15.75">
      <c r="A1058" s="169"/>
      <c r="B1058" s="170"/>
      <c r="C1058" s="171"/>
      <c r="D1058" s="162"/>
      <c r="E1058" s="162"/>
      <c r="F1058" s="183"/>
      <c r="G1058" s="179"/>
    </row>
    <row r="1059" spans="1:7" ht="15.75">
      <c r="A1059" s="169"/>
      <c r="B1059" s="170"/>
      <c r="C1059" s="171"/>
      <c r="D1059" s="162"/>
      <c r="E1059" s="162"/>
      <c r="F1059" s="183"/>
      <c r="G1059" s="179"/>
    </row>
    <row r="1060" spans="1:7" ht="15.75">
      <c r="A1060" s="169"/>
      <c r="B1060" s="170"/>
      <c r="C1060" s="171"/>
      <c r="D1060" s="162"/>
      <c r="E1060" s="162"/>
      <c r="F1060" s="183"/>
      <c r="G1060" s="179"/>
    </row>
    <row r="1061" spans="1:7" ht="15.75">
      <c r="A1061" s="169"/>
      <c r="B1061" s="170"/>
      <c r="C1061" s="171"/>
      <c r="D1061" s="162"/>
      <c r="E1061" s="162"/>
      <c r="F1061" s="183"/>
      <c r="G1061" s="179"/>
    </row>
    <row r="1062" spans="1:7" ht="15.75">
      <c r="A1062" s="169"/>
      <c r="B1062" s="170"/>
      <c r="C1062" s="171"/>
      <c r="D1062" s="162"/>
      <c r="E1062" s="162"/>
      <c r="F1062" s="183"/>
      <c r="G1062" s="179"/>
    </row>
    <row r="1063" spans="1:7" ht="15.75">
      <c r="A1063" s="169"/>
      <c r="B1063" s="170"/>
      <c r="C1063" s="171"/>
      <c r="D1063" s="162"/>
      <c r="E1063" s="162"/>
      <c r="F1063" s="183"/>
      <c r="G1063" s="179"/>
    </row>
    <row r="1064" spans="1:7" ht="15.75">
      <c r="A1064" s="169"/>
      <c r="B1064" s="170"/>
      <c r="C1064" s="171"/>
      <c r="D1064" s="162"/>
      <c r="E1064" s="162"/>
      <c r="F1064" s="183"/>
      <c r="G1064" s="179"/>
    </row>
    <row r="1065" spans="1:7" ht="15.75">
      <c r="A1065" s="169"/>
      <c r="B1065" s="170"/>
      <c r="C1065" s="171"/>
      <c r="D1065" s="162"/>
      <c r="E1065" s="162"/>
      <c r="F1065" s="183"/>
      <c r="G1065" s="179"/>
    </row>
    <row r="1066" spans="1:7" ht="15.75">
      <c r="A1066" s="169"/>
      <c r="B1066" s="170"/>
      <c r="C1066" s="171"/>
      <c r="D1066" s="162"/>
      <c r="E1066" s="162"/>
      <c r="F1066" s="183"/>
      <c r="G1066" s="179"/>
    </row>
    <row r="1067" spans="1:7" ht="15.75">
      <c r="A1067" s="169"/>
      <c r="B1067" s="170"/>
      <c r="C1067" s="171"/>
      <c r="D1067" s="162"/>
      <c r="E1067" s="162"/>
      <c r="F1067" s="183"/>
      <c r="G1067" s="179"/>
    </row>
    <row r="1068" spans="1:7" ht="15.75">
      <c r="A1068" s="169"/>
      <c r="B1068" s="170"/>
      <c r="C1068" s="171"/>
      <c r="D1068" s="162"/>
      <c r="E1068" s="162"/>
      <c r="F1068" s="183"/>
      <c r="G1068" s="179"/>
    </row>
    <row r="1069" spans="1:7" ht="15.75">
      <c r="A1069" s="169"/>
      <c r="B1069" s="170"/>
      <c r="C1069" s="171"/>
      <c r="D1069" s="162"/>
      <c r="E1069" s="162"/>
      <c r="F1069" s="183"/>
      <c r="G1069" s="179"/>
    </row>
    <row r="1070" spans="1:7" ht="15.75">
      <c r="A1070" s="169"/>
      <c r="B1070" s="170"/>
      <c r="C1070" s="171"/>
      <c r="D1070" s="162"/>
      <c r="E1070" s="162"/>
      <c r="F1070" s="183"/>
      <c r="G1070" s="179"/>
    </row>
    <row r="1071" spans="1:7" ht="15.75">
      <c r="A1071" s="169"/>
      <c r="B1071" s="170"/>
      <c r="C1071" s="171"/>
      <c r="D1071" s="162"/>
      <c r="E1071" s="162"/>
      <c r="F1071" s="183"/>
      <c r="G1071" s="179"/>
    </row>
    <row r="1072" spans="1:7" ht="15.75">
      <c r="A1072" s="169"/>
      <c r="B1072" s="170"/>
      <c r="C1072" s="171"/>
      <c r="D1072" s="162"/>
      <c r="E1072" s="162"/>
      <c r="F1072" s="183"/>
      <c r="G1072" s="179"/>
    </row>
    <row r="1073" spans="1:7" ht="15.75">
      <c r="A1073" s="169"/>
      <c r="B1073" s="170"/>
      <c r="C1073" s="171"/>
      <c r="D1073" s="162"/>
      <c r="E1073" s="162"/>
      <c r="F1073" s="183"/>
      <c r="G1073" s="179"/>
    </row>
    <row r="1074" spans="1:7" ht="15.75">
      <c r="A1074" s="169"/>
      <c r="B1074" s="170"/>
      <c r="C1074" s="171"/>
      <c r="D1074" s="162"/>
      <c r="E1074" s="162"/>
      <c r="F1074" s="183"/>
      <c r="G1074" s="179"/>
    </row>
    <row r="1075" spans="1:7" ht="15.75">
      <c r="A1075" s="169"/>
      <c r="B1075" s="170"/>
      <c r="C1075" s="171"/>
      <c r="D1075" s="162"/>
      <c r="E1075" s="162"/>
      <c r="F1075" s="183"/>
      <c r="G1075" s="179"/>
    </row>
    <row r="1076" spans="1:7" ht="15.75">
      <c r="A1076" s="169"/>
      <c r="B1076" s="170"/>
      <c r="C1076" s="171"/>
      <c r="D1076" s="162"/>
      <c r="E1076" s="162"/>
      <c r="F1076" s="183"/>
      <c r="G1076" s="179"/>
    </row>
    <row r="1077" spans="1:7" ht="15.75">
      <c r="A1077" s="169"/>
      <c r="B1077" s="170"/>
      <c r="C1077" s="171"/>
      <c r="D1077" s="162"/>
      <c r="E1077" s="162"/>
      <c r="F1077" s="183"/>
      <c r="G1077" s="179"/>
    </row>
    <row r="1078" spans="1:7" ht="15.75">
      <c r="A1078" s="169"/>
      <c r="B1078" s="170"/>
      <c r="C1078" s="171"/>
      <c r="D1078" s="162"/>
      <c r="E1078" s="162"/>
      <c r="F1078" s="183"/>
      <c r="G1078" s="179"/>
    </row>
    <row r="1079" spans="1:7" ht="15.75">
      <c r="A1079" s="169"/>
      <c r="B1079" s="170"/>
      <c r="C1079" s="171"/>
      <c r="D1079" s="162"/>
      <c r="E1079" s="162"/>
      <c r="F1079" s="183"/>
      <c r="G1079" s="179"/>
    </row>
    <row r="1080" spans="1:7" ht="15.75">
      <c r="A1080" s="169"/>
      <c r="B1080" s="170"/>
      <c r="C1080" s="171"/>
      <c r="D1080" s="162"/>
      <c r="E1080" s="162"/>
      <c r="F1080" s="183"/>
      <c r="G1080" s="179"/>
    </row>
    <row r="1081" spans="1:7" ht="15.75">
      <c r="A1081" s="169"/>
      <c r="B1081" s="170"/>
      <c r="C1081" s="171"/>
      <c r="D1081" s="162"/>
      <c r="E1081" s="162"/>
      <c r="F1081" s="183"/>
      <c r="G1081" s="179"/>
    </row>
    <row r="1082" spans="1:7" ht="15.75">
      <c r="A1082" s="169"/>
      <c r="B1082" s="170"/>
      <c r="C1082" s="171"/>
      <c r="D1082" s="162"/>
      <c r="E1082" s="162"/>
      <c r="F1082" s="183"/>
      <c r="G1082" s="179"/>
    </row>
    <row r="1083" spans="1:7" ht="15.75">
      <c r="A1083" s="169"/>
      <c r="B1083" s="170"/>
      <c r="C1083" s="171"/>
      <c r="D1083" s="162"/>
      <c r="E1083" s="162"/>
      <c r="F1083" s="183"/>
      <c r="G1083" s="179"/>
    </row>
    <row r="1084" spans="1:7" ht="15.75">
      <c r="A1084" s="169"/>
      <c r="B1084" s="170"/>
      <c r="C1084" s="171"/>
      <c r="D1084" s="162"/>
      <c r="E1084" s="162"/>
      <c r="F1084" s="183"/>
      <c r="G1084" s="179"/>
    </row>
    <row r="1085" spans="1:7" ht="15.75">
      <c r="A1085" s="169"/>
      <c r="B1085" s="170"/>
      <c r="C1085" s="171"/>
      <c r="D1085" s="162"/>
      <c r="E1085" s="162"/>
      <c r="F1085" s="183"/>
      <c r="G1085" s="179"/>
    </row>
    <row r="1086" spans="1:7" ht="15.75">
      <c r="A1086" s="169"/>
      <c r="B1086" s="170"/>
      <c r="C1086" s="171"/>
      <c r="D1086" s="162"/>
      <c r="E1086" s="162"/>
      <c r="F1086" s="183"/>
      <c r="G1086" s="179"/>
    </row>
    <row r="1087" spans="1:7" ht="15.75">
      <c r="A1087" s="169"/>
      <c r="B1087" s="170"/>
      <c r="C1087" s="171"/>
      <c r="D1087" s="162"/>
      <c r="E1087" s="162"/>
      <c r="F1087" s="183"/>
      <c r="G1087" s="179"/>
    </row>
    <row r="1088" spans="1:7" ht="15.75">
      <c r="A1088" s="169"/>
      <c r="B1088" s="170"/>
      <c r="C1088" s="171"/>
      <c r="D1088" s="162"/>
      <c r="E1088" s="162"/>
      <c r="F1088" s="183"/>
      <c r="G1088" s="179"/>
    </row>
    <row r="1089" spans="1:7" ht="15.75">
      <c r="A1089" s="169"/>
      <c r="B1089" s="170"/>
      <c r="C1089" s="171"/>
      <c r="D1089" s="162"/>
      <c r="E1089" s="162"/>
      <c r="F1089" s="183"/>
      <c r="G1089" s="179"/>
    </row>
    <row r="1090" spans="1:7" ht="15.75">
      <c r="A1090" s="169"/>
      <c r="B1090" s="170"/>
      <c r="C1090" s="171"/>
      <c r="D1090" s="162"/>
      <c r="E1090" s="162"/>
      <c r="F1090" s="183"/>
      <c r="G1090" s="179"/>
    </row>
    <row r="1091" spans="1:7" ht="15.75">
      <c r="A1091" s="169"/>
      <c r="B1091" s="170"/>
      <c r="C1091" s="171"/>
      <c r="D1091" s="162"/>
      <c r="E1091" s="162"/>
      <c r="F1091" s="183"/>
      <c r="G1091" s="179"/>
    </row>
    <row r="1092" spans="1:7" ht="15.75">
      <c r="A1092" s="169"/>
      <c r="B1092" s="170"/>
      <c r="C1092" s="171"/>
      <c r="D1092" s="162"/>
      <c r="E1092" s="162"/>
      <c r="F1092" s="183"/>
      <c r="G1092" s="179"/>
    </row>
    <row r="1093" spans="1:7" ht="15.75">
      <c r="A1093" s="169"/>
      <c r="B1093" s="170"/>
      <c r="C1093" s="171"/>
      <c r="D1093" s="162"/>
      <c r="E1093" s="162"/>
      <c r="F1093" s="183"/>
      <c r="G1093" s="179"/>
    </row>
    <row r="1094" spans="1:7" ht="15.75">
      <c r="A1094" s="169"/>
      <c r="B1094" s="170"/>
      <c r="C1094" s="171"/>
      <c r="D1094" s="162"/>
      <c r="E1094" s="162"/>
      <c r="F1094" s="183"/>
      <c r="G1094" s="179"/>
    </row>
    <row r="1095" spans="1:7" ht="15.75">
      <c r="A1095" s="169"/>
      <c r="B1095" s="170"/>
      <c r="C1095" s="171"/>
      <c r="D1095" s="162"/>
      <c r="E1095" s="162"/>
      <c r="F1095" s="183"/>
      <c r="G1095" s="179"/>
    </row>
    <row r="1096" spans="1:7" ht="15.75">
      <c r="A1096" s="169"/>
      <c r="B1096" s="170"/>
      <c r="C1096" s="171"/>
      <c r="D1096" s="162"/>
      <c r="E1096" s="162"/>
      <c r="F1096" s="183"/>
      <c r="G1096" s="179"/>
    </row>
    <row r="1097" spans="1:7" ht="15.75">
      <c r="A1097" s="169"/>
      <c r="B1097" s="170"/>
      <c r="C1097" s="171"/>
      <c r="D1097" s="162"/>
      <c r="E1097" s="162"/>
      <c r="F1097" s="183"/>
      <c r="G1097" s="179"/>
    </row>
    <row r="1098" spans="1:7" ht="15.75">
      <c r="A1098" s="169"/>
      <c r="B1098" s="170"/>
      <c r="C1098" s="171"/>
      <c r="D1098" s="162"/>
      <c r="E1098" s="162"/>
      <c r="F1098" s="183"/>
      <c r="G1098" s="179"/>
    </row>
    <row r="1099" spans="1:7" ht="15.75">
      <c r="A1099" s="169"/>
      <c r="B1099" s="170"/>
      <c r="C1099" s="171"/>
      <c r="D1099" s="162"/>
      <c r="E1099" s="162"/>
      <c r="F1099" s="183"/>
      <c r="G1099" s="179"/>
    </row>
    <row r="1100" spans="1:7" ht="15.75">
      <c r="A1100" s="169"/>
      <c r="B1100" s="170"/>
      <c r="C1100" s="171"/>
      <c r="D1100" s="162"/>
      <c r="E1100" s="162"/>
      <c r="F1100" s="183"/>
      <c r="G1100" s="179"/>
    </row>
    <row r="1101" spans="1:7" ht="15.75">
      <c r="A1101" s="169"/>
      <c r="B1101" s="170"/>
      <c r="C1101" s="171"/>
      <c r="D1101" s="162"/>
      <c r="E1101" s="162"/>
      <c r="F1101" s="183"/>
      <c r="G1101" s="179"/>
    </row>
    <row r="1102" spans="1:7" ht="15.75">
      <c r="A1102" s="169"/>
      <c r="B1102" s="170"/>
      <c r="C1102" s="171"/>
      <c r="D1102" s="162"/>
      <c r="E1102" s="162"/>
      <c r="F1102" s="183"/>
      <c r="G1102" s="179"/>
    </row>
    <row r="1103" spans="1:7" ht="15.75">
      <c r="A1103" s="169"/>
      <c r="B1103" s="170"/>
      <c r="C1103" s="171"/>
      <c r="D1103" s="162"/>
      <c r="E1103" s="162"/>
      <c r="F1103" s="183"/>
      <c r="G1103" s="179"/>
    </row>
    <row r="1104" spans="1:7" ht="15.75">
      <c r="A1104" s="169"/>
      <c r="B1104" s="170"/>
      <c r="C1104" s="171"/>
      <c r="D1104" s="162"/>
      <c r="E1104" s="162"/>
      <c r="F1104" s="183"/>
      <c r="G1104" s="179"/>
    </row>
    <row r="1105" spans="1:7" ht="15.75">
      <c r="A1105" s="169"/>
      <c r="B1105" s="170"/>
      <c r="C1105" s="171"/>
      <c r="D1105" s="162"/>
      <c r="E1105" s="162"/>
      <c r="F1105" s="183"/>
      <c r="G1105" s="179"/>
    </row>
    <row r="1106" spans="1:7" ht="15.75">
      <c r="A1106" s="169"/>
      <c r="B1106" s="170"/>
      <c r="C1106" s="171"/>
      <c r="D1106" s="162"/>
      <c r="E1106" s="162"/>
      <c r="F1106" s="183"/>
      <c r="G1106" s="179"/>
    </row>
    <row r="1107" spans="1:7" ht="15.75">
      <c r="A1107" s="169"/>
      <c r="B1107" s="170"/>
      <c r="C1107" s="171"/>
      <c r="D1107" s="162"/>
      <c r="E1107" s="162"/>
      <c r="F1107" s="183"/>
      <c r="G1107" s="179"/>
    </row>
    <row r="1108" spans="1:7" ht="15.75">
      <c r="A1108" s="169"/>
      <c r="B1108" s="170"/>
      <c r="C1108" s="171"/>
      <c r="D1108" s="162"/>
      <c r="E1108" s="162"/>
      <c r="F1108" s="183"/>
      <c r="G1108" s="179"/>
    </row>
    <row r="1109" spans="1:7" ht="15.75">
      <c r="A1109" s="169"/>
      <c r="B1109" s="170"/>
      <c r="C1109" s="171"/>
      <c r="D1109" s="162"/>
      <c r="E1109" s="162"/>
      <c r="F1109" s="183"/>
      <c r="G1109" s="179"/>
    </row>
    <row r="1110" spans="1:7" ht="15.75">
      <c r="A1110" s="169"/>
      <c r="B1110" s="170"/>
      <c r="C1110" s="171"/>
      <c r="D1110" s="162"/>
      <c r="E1110" s="162"/>
      <c r="F1110" s="183"/>
      <c r="G1110" s="179"/>
    </row>
    <row r="1111" spans="1:7" ht="15.75">
      <c r="A1111" s="169"/>
      <c r="B1111" s="170"/>
      <c r="C1111" s="171"/>
      <c r="D1111" s="162"/>
      <c r="E1111" s="162"/>
      <c r="F1111" s="183"/>
      <c r="G1111" s="179"/>
    </row>
    <row r="1112" spans="1:7" ht="15.75">
      <c r="A1112" s="169"/>
      <c r="B1112" s="170"/>
      <c r="C1112" s="171"/>
      <c r="D1112" s="162"/>
      <c r="E1112" s="162"/>
      <c r="F1112" s="183"/>
      <c r="G1112" s="179"/>
    </row>
    <row r="1113" spans="1:7" ht="15.75">
      <c r="A1113" s="169"/>
      <c r="B1113" s="170"/>
      <c r="C1113" s="171"/>
      <c r="D1113" s="162"/>
      <c r="E1113" s="162"/>
      <c r="F1113" s="183"/>
      <c r="G1113" s="179"/>
    </row>
    <row r="1114" spans="1:7" ht="15.75">
      <c r="A1114" s="169"/>
      <c r="B1114" s="170"/>
      <c r="C1114" s="171"/>
      <c r="D1114" s="162"/>
      <c r="E1114" s="162"/>
      <c r="F1114" s="183"/>
      <c r="G1114" s="179"/>
    </row>
    <row r="1115" spans="1:7" ht="15.75">
      <c r="A1115" s="169"/>
      <c r="B1115" s="170"/>
      <c r="C1115" s="171"/>
      <c r="D1115" s="162"/>
      <c r="E1115" s="162"/>
      <c r="F1115" s="183"/>
      <c r="G1115" s="179"/>
    </row>
    <row r="1116" spans="1:7" ht="15.75">
      <c r="A1116" s="169"/>
      <c r="B1116" s="170"/>
      <c r="C1116" s="171"/>
      <c r="D1116" s="162"/>
      <c r="E1116" s="162"/>
      <c r="F1116" s="183"/>
      <c r="G1116" s="179"/>
    </row>
    <row r="1117" spans="1:7" ht="15.75">
      <c r="A1117" s="169"/>
      <c r="B1117" s="170"/>
      <c r="C1117" s="171"/>
      <c r="D1117" s="162"/>
      <c r="E1117" s="162"/>
      <c r="F1117" s="183"/>
      <c r="G1117" s="179"/>
    </row>
    <row r="1118" spans="1:7" ht="15.75">
      <c r="A1118" s="169"/>
      <c r="B1118" s="170"/>
      <c r="C1118" s="171"/>
      <c r="D1118" s="162"/>
      <c r="E1118" s="162"/>
      <c r="F1118" s="183"/>
      <c r="G1118" s="179"/>
    </row>
    <row r="1119" spans="1:7" ht="15.75">
      <c r="A1119" s="169"/>
      <c r="B1119" s="170"/>
      <c r="C1119" s="171"/>
      <c r="D1119" s="162"/>
      <c r="E1119" s="162"/>
      <c r="F1119" s="183"/>
      <c r="G1119" s="179"/>
    </row>
    <row r="1120" spans="1:7" ht="15.75">
      <c r="A1120" s="169"/>
      <c r="B1120" s="170"/>
      <c r="C1120" s="171"/>
      <c r="D1120" s="162"/>
      <c r="E1120" s="162"/>
      <c r="F1120" s="183"/>
      <c r="G1120" s="179"/>
    </row>
    <row r="1121" spans="1:7" ht="15.75">
      <c r="A1121" s="169"/>
      <c r="B1121" s="170"/>
      <c r="C1121" s="171"/>
      <c r="D1121" s="162"/>
      <c r="E1121" s="162"/>
      <c r="F1121" s="183"/>
      <c r="G1121" s="179"/>
    </row>
    <row r="1122" spans="1:7" ht="15.75">
      <c r="A1122" s="169"/>
      <c r="B1122" s="170"/>
      <c r="C1122" s="171"/>
      <c r="D1122" s="162"/>
      <c r="E1122" s="162"/>
      <c r="F1122" s="183"/>
      <c r="G1122" s="179"/>
    </row>
    <row r="1123" spans="1:7" ht="15.75">
      <c r="A1123" s="169"/>
      <c r="B1123" s="170"/>
      <c r="C1123" s="171"/>
      <c r="D1123" s="162"/>
      <c r="E1123" s="162"/>
      <c r="F1123" s="183"/>
      <c r="G1123" s="179"/>
    </row>
    <row r="1124" spans="1:7" ht="15.75">
      <c r="A1124" s="169"/>
      <c r="B1124" s="170"/>
      <c r="C1124" s="171"/>
      <c r="D1124" s="162"/>
      <c r="E1124" s="162"/>
      <c r="F1124" s="183"/>
      <c r="G1124" s="179"/>
    </row>
    <row r="1125" spans="1:7" ht="15.75">
      <c r="A1125" s="169"/>
      <c r="B1125" s="170"/>
      <c r="C1125" s="171"/>
      <c r="D1125" s="162"/>
      <c r="E1125" s="162"/>
      <c r="F1125" s="183"/>
      <c r="G1125" s="179"/>
    </row>
    <row r="1126" spans="1:7" ht="15.75">
      <c r="A1126" s="169"/>
      <c r="B1126" s="170"/>
      <c r="C1126" s="171"/>
      <c r="D1126" s="162"/>
      <c r="E1126" s="162"/>
      <c r="F1126" s="183"/>
      <c r="G1126" s="179"/>
    </row>
    <row r="1127" spans="1:7" ht="15.75">
      <c r="A1127" s="169"/>
      <c r="B1127" s="170"/>
      <c r="C1127" s="171"/>
      <c r="D1127" s="162"/>
      <c r="E1127" s="162"/>
      <c r="F1127" s="183"/>
      <c r="G1127" s="179"/>
    </row>
    <row r="1128" spans="1:7" ht="15.75">
      <c r="A1128" s="169"/>
      <c r="B1128" s="170"/>
      <c r="C1128" s="171"/>
      <c r="D1128" s="162"/>
      <c r="E1128" s="162"/>
      <c r="F1128" s="183"/>
      <c r="G1128" s="179"/>
    </row>
    <row r="1129" spans="1:7" ht="15.75">
      <c r="A1129" s="169"/>
      <c r="B1129" s="170"/>
      <c r="C1129" s="171"/>
      <c r="D1129" s="162"/>
      <c r="E1129" s="162"/>
      <c r="F1129" s="183"/>
      <c r="G1129" s="179"/>
    </row>
    <row r="1130" spans="1:7" ht="15.75">
      <c r="A1130" s="169"/>
      <c r="B1130" s="170"/>
      <c r="C1130" s="171"/>
      <c r="D1130" s="162"/>
      <c r="E1130" s="162"/>
      <c r="F1130" s="183"/>
      <c r="G1130" s="179"/>
    </row>
    <row r="1131" spans="1:7" ht="15.75">
      <c r="A1131" s="169"/>
      <c r="B1131" s="170"/>
      <c r="C1131" s="171"/>
      <c r="D1131" s="162"/>
      <c r="E1131" s="162"/>
      <c r="F1131" s="183"/>
      <c r="G1131" s="179"/>
    </row>
    <row r="1132" spans="1:7" ht="15.75">
      <c r="A1132" s="169"/>
      <c r="B1132" s="170"/>
      <c r="C1132" s="171"/>
      <c r="D1132" s="162"/>
      <c r="E1132" s="162"/>
      <c r="F1132" s="183"/>
      <c r="G1132" s="179"/>
    </row>
    <row r="1133" spans="1:7" ht="15.75">
      <c r="A1133" s="169"/>
      <c r="B1133" s="170"/>
      <c r="C1133" s="171"/>
      <c r="D1133" s="162"/>
      <c r="E1133" s="162"/>
      <c r="F1133" s="183"/>
      <c r="G1133" s="179"/>
    </row>
    <row r="1134" spans="1:7" ht="15.75">
      <c r="A1134" s="169"/>
      <c r="B1134" s="170"/>
      <c r="C1134" s="171"/>
      <c r="D1134" s="162"/>
      <c r="E1134" s="162"/>
      <c r="F1134" s="183"/>
      <c r="G1134" s="179"/>
    </row>
    <row r="1135" spans="1:7" ht="15.75">
      <c r="A1135" s="169"/>
      <c r="B1135" s="170"/>
      <c r="C1135" s="171"/>
      <c r="D1135" s="162"/>
      <c r="E1135" s="162"/>
      <c r="F1135" s="183"/>
      <c r="G1135" s="179"/>
    </row>
    <row r="1136" spans="1:7" ht="15.75">
      <c r="A1136" s="169"/>
      <c r="B1136" s="170"/>
      <c r="C1136" s="171"/>
      <c r="D1136" s="162"/>
      <c r="E1136" s="162"/>
      <c r="F1136" s="183"/>
      <c r="G1136" s="179"/>
    </row>
    <row r="1137" spans="1:7" ht="15.75">
      <c r="A1137" s="169"/>
      <c r="B1137" s="170"/>
      <c r="C1137" s="171"/>
      <c r="D1137" s="162"/>
      <c r="E1137" s="162"/>
      <c r="F1137" s="183"/>
      <c r="G1137" s="179"/>
    </row>
    <row r="1138" spans="1:7" ht="15.75">
      <c r="A1138" s="169"/>
      <c r="B1138" s="170"/>
      <c r="C1138" s="171"/>
      <c r="D1138" s="162"/>
      <c r="E1138" s="162"/>
      <c r="F1138" s="183"/>
      <c r="G1138" s="179"/>
    </row>
    <row r="1139" spans="1:7" ht="15.75">
      <c r="A1139" s="169"/>
      <c r="B1139" s="170"/>
      <c r="C1139" s="171"/>
      <c r="D1139" s="162"/>
      <c r="E1139" s="162"/>
      <c r="F1139" s="183"/>
      <c r="G1139" s="179"/>
    </row>
    <row r="1140" spans="1:7" ht="15.75">
      <c r="A1140" s="169"/>
      <c r="B1140" s="170"/>
      <c r="C1140" s="171"/>
      <c r="D1140" s="162"/>
      <c r="E1140" s="162"/>
      <c r="F1140" s="183"/>
      <c r="G1140" s="179"/>
    </row>
    <row r="1141" spans="1:7" ht="15.75">
      <c r="A1141" s="169"/>
      <c r="B1141" s="170"/>
      <c r="C1141" s="171"/>
      <c r="D1141" s="162"/>
      <c r="E1141" s="162"/>
      <c r="F1141" s="183"/>
      <c r="G1141" s="179"/>
    </row>
    <row r="1142" spans="1:7" ht="15.75">
      <c r="A1142" s="169"/>
      <c r="B1142" s="170"/>
      <c r="C1142" s="171"/>
      <c r="D1142" s="162"/>
      <c r="E1142" s="162"/>
      <c r="F1142" s="183"/>
      <c r="G1142" s="179"/>
    </row>
    <row r="1143" spans="1:7" ht="15.75">
      <c r="A1143" s="169"/>
      <c r="B1143" s="170"/>
      <c r="C1143" s="171"/>
      <c r="D1143" s="162"/>
      <c r="E1143" s="162"/>
      <c r="F1143" s="183"/>
      <c r="G1143" s="179"/>
    </row>
    <row r="1144" spans="1:7" ht="15.75">
      <c r="A1144" s="169"/>
      <c r="B1144" s="170"/>
      <c r="C1144" s="171"/>
      <c r="D1144" s="162"/>
      <c r="E1144" s="162"/>
      <c r="F1144" s="183"/>
      <c r="G1144" s="179"/>
    </row>
    <row r="1145" spans="1:7" ht="15.75">
      <c r="A1145" s="169"/>
      <c r="B1145" s="170"/>
      <c r="C1145" s="171"/>
      <c r="D1145" s="162"/>
      <c r="E1145" s="162"/>
      <c r="F1145" s="183"/>
      <c r="G1145" s="179"/>
    </row>
    <row r="1146" spans="1:7" ht="15.75">
      <c r="A1146" s="169"/>
      <c r="B1146" s="170"/>
      <c r="C1146" s="171"/>
      <c r="D1146" s="162"/>
      <c r="E1146" s="162"/>
      <c r="F1146" s="183"/>
      <c r="G1146" s="179"/>
    </row>
    <row r="1147" spans="1:7" ht="15.75">
      <c r="A1147" s="169"/>
      <c r="B1147" s="170"/>
      <c r="C1147" s="171"/>
      <c r="D1147" s="162"/>
      <c r="E1147" s="162"/>
      <c r="F1147" s="183"/>
      <c r="G1147" s="179"/>
    </row>
    <row r="1148" spans="1:7" ht="15.75">
      <c r="A1148" s="169"/>
      <c r="B1148" s="170"/>
      <c r="C1148" s="171"/>
      <c r="D1148" s="162"/>
      <c r="E1148" s="162"/>
      <c r="F1148" s="183"/>
      <c r="G1148" s="179"/>
    </row>
    <row r="1149" spans="1:7" ht="15.75">
      <c r="A1149" s="169"/>
      <c r="B1149" s="170"/>
      <c r="C1149" s="171"/>
      <c r="D1149" s="162"/>
      <c r="E1149" s="162"/>
      <c r="F1149" s="183"/>
      <c r="G1149" s="179"/>
    </row>
    <row r="1150" spans="1:7" ht="15.75">
      <c r="A1150" s="169"/>
      <c r="B1150" s="170"/>
      <c r="C1150" s="171"/>
      <c r="D1150" s="162"/>
      <c r="E1150" s="162"/>
      <c r="F1150" s="183"/>
      <c r="G1150" s="179"/>
    </row>
    <row r="1151" spans="1:7" ht="15.75">
      <c r="A1151" s="169"/>
      <c r="B1151" s="170"/>
      <c r="C1151" s="171"/>
      <c r="D1151" s="162"/>
      <c r="E1151" s="162"/>
      <c r="F1151" s="183"/>
      <c r="G1151" s="179"/>
    </row>
    <row r="1152" spans="1:7" ht="15.75">
      <c r="A1152" s="169"/>
      <c r="B1152" s="170"/>
      <c r="C1152" s="171"/>
      <c r="D1152" s="162"/>
      <c r="E1152" s="162"/>
      <c r="F1152" s="183"/>
      <c r="G1152" s="179"/>
    </row>
    <row r="1153" spans="1:7" ht="15.75">
      <c r="A1153" s="169"/>
      <c r="B1153" s="170"/>
      <c r="C1153" s="171"/>
      <c r="D1153" s="162"/>
      <c r="E1153" s="162"/>
      <c r="F1153" s="183"/>
      <c r="G1153" s="179"/>
    </row>
    <row r="1154" spans="1:7" ht="15.75">
      <c r="A1154" s="169"/>
      <c r="B1154" s="170"/>
      <c r="C1154" s="171"/>
      <c r="D1154" s="162"/>
      <c r="E1154" s="162"/>
      <c r="F1154" s="183"/>
      <c r="G1154" s="179"/>
    </row>
    <row r="1155" spans="1:7" ht="15.75">
      <c r="A1155" s="169"/>
      <c r="B1155" s="170"/>
      <c r="C1155" s="171"/>
      <c r="D1155" s="162"/>
      <c r="E1155" s="162"/>
      <c r="F1155" s="183"/>
      <c r="G1155" s="179"/>
    </row>
    <row r="1156" spans="1:7" ht="15.75">
      <c r="A1156" s="169"/>
      <c r="B1156" s="170"/>
      <c r="C1156" s="171"/>
      <c r="D1156" s="162"/>
      <c r="E1156" s="162"/>
      <c r="F1156" s="183"/>
      <c r="G1156" s="179"/>
    </row>
    <row r="1157" spans="1:7" ht="15.75">
      <c r="A1157" s="169"/>
      <c r="B1157" s="170"/>
      <c r="C1157" s="171"/>
      <c r="D1157" s="162"/>
      <c r="E1157" s="162"/>
      <c r="F1157" s="183"/>
      <c r="G1157" s="179"/>
    </row>
    <row r="1158" spans="1:7" ht="15.75">
      <c r="A1158" s="169"/>
      <c r="B1158" s="170"/>
      <c r="C1158" s="171"/>
      <c r="D1158" s="162"/>
      <c r="E1158" s="162"/>
      <c r="F1158" s="183"/>
      <c r="G1158" s="179"/>
    </row>
    <row r="1159" spans="1:7" ht="15.75">
      <c r="A1159" s="169"/>
      <c r="B1159" s="170"/>
      <c r="C1159" s="171"/>
      <c r="D1159" s="162"/>
      <c r="E1159" s="162"/>
      <c r="F1159" s="183"/>
      <c r="G1159" s="179"/>
    </row>
    <row r="1160" spans="1:7" ht="15.75">
      <c r="A1160" s="169"/>
      <c r="B1160" s="170"/>
      <c r="C1160" s="171"/>
      <c r="D1160" s="162"/>
      <c r="E1160" s="162"/>
      <c r="F1160" s="183"/>
      <c r="G1160" s="179"/>
    </row>
    <row r="1161" spans="1:7" ht="15.75">
      <c r="A1161" s="169"/>
      <c r="B1161" s="170"/>
      <c r="C1161" s="171"/>
      <c r="D1161" s="162"/>
      <c r="E1161" s="162"/>
      <c r="F1161" s="183"/>
      <c r="G1161" s="179"/>
    </row>
    <row r="1162" spans="1:7" ht="15.75">
      <c r="A1162" s="169"/>
      <c r="B1162" s="170"/>
      <c r="C1162" s="171"/>
      <c r="D1162" s="162"/>
      <c r="E1162" s="162"/>
      <c r="F1162" s="183"/>
      <c r="G1162" s="179"/>
    </row>
    <row r="1163" spans="1:7" ht="15.75">
      <c r="A1163" s="169"/>
      <c r="B1163" s="170"/>
      <c r="C1163" s="171"/>
      <c r="D1163" s="162"/>
      <c r="E1163" s="162"/>
      <c r="F1163" s="183"/>
      <c r="G1163" s="179"/>
    </row>
    <row r="1164" spans="1:7" ht="15.75">
      <c r="A1164" s="169"/>
      <c r="B1164" s="170"/>
      <c r="C1164" s="171"/>
      <c r="D1164" s="162"/>
      <c r="E1164" s="162"/>
      <c r="F1164" s="183"/>
      <c r="G1164" s="179"/>
    </row>
    <row r="1165" spans="1:7" ht="15.75">
      <c r="A1165" s="169"/>
      <c r="B1165" s="170"/>
      <c r="C1165" s="171"/>
      <c r="D1165" s="162"/>
      <c r="E1165" s="162"/>
      <c r="F1165" s="183"/>
      <c r="G1165" s="179"/>
    </row>
    <row r="1166" spans="1:7" ht="15.75">
      <c r="A1166" s="169"/>
      <c r="B1166" s="170"/>
      <c r="C1166" s="171"/>
      <c r="D1166" s="162"/>
      <c r="E1166" s="162"/>
      <c r="F1166" s="183"/>
      <c r="G1166" s="179"/>
    </row>
    <row r="1167" spans="1:7" ht="15.75">
      <c r="A1167" s="169"/>
      <c r="B1167" s="170"/>
      <c r="C1167" s="171"/>
      <c r="D1167" s="162"/>
      <c r="E1167" s="162"/>
      <c r="F1167" s="183"/>
      <c r="G1167" s="179"/>
    </row>
    <row r="1168" spans="1:7" ht="15.75">
      <c r="A1168" s="169"/>
      <c r="B1168" s="170"/>
      <c r="C1168" s="171"/>
      <c r="D1168" s="162"/>
      <c r="E1168" s="162"/>
      <c r="F1168" s="183"/>
      <c r="G1168" s="179"/>
    </row>
    <row r="1169" spans="1:7" ht="15.75">
      <c r="A1169" s="169"/>
      <c r="B1169" s="170"/>
      <c r="C1169" s="171"/>
      <c r="D1169" s="162"/>
      <c r="E1169" s="162"/>
      <c r="F1169" s="183"/>
      <c r="G1169" s="179"/>
    </row>
    <row r="1170" spans="1:7" ht="15.75">
      <c r="A1170" s="169"/>
      <c r="B1170" s="170"/>
      <c r="C1170" s="171"/>
      <c r="D1170" s="162"/>
      <c r="E1170" s="162"/>
      <c r="F1170" s="183"/>
      <c r="G1170" s="179"/>
    </row>
    <row r="1171" spans="1:7" ht="15.75">
      <c r="A1171" s="169"/>
      <c r="B1171" s="170"/>
      <c r="C1171" s="171"/>
      <c r="D1171" s="162"/>
      <c r="E1171" s="162"/>
      <c r="F1171" s="183"/>
      <c r="G1171" s="179"/>
    </row>
    <row r="1172" spans="1:7" ht="15.75">
      <c r="A1172" s="169"/>
      <c r="B1172" s="170"/>
      <c r="C1172" s="171"/>
      <c r="D1172" s="162"/>
      <c r="E1172" s="162"/>
      <c r="F1172" s="183"/>
      <c r="G1172" s="179"/>
    </row>
    <row r="1173" spans="1:7" ht="15.75">
      <c r="A1173" s="169"/>
      <c r="B1173" s="170"/>
      <c r="C1173" s="171"/>
      <c r="D1173" s="162"/>
      <c r="E1173" s="162"/>
      <c r="F1173" s="183"/>
      <c r="G1173" s="179"/>
    </row>
    <row r="1174" spans="1:7" ht="15.75">
      <c r="A1174" s="169"/>
      <c r="B1174" s="170"/>
      <c r="C1174" s="171"/>
      <c r="D1174" s="162"/>
      <c r="E1174" s="162"/>
      <c r="F1174" s="183"/>
      <c r="G1174" s="179"/>
    </row>
    <row r="1175" spans="1:7" ht="15.75">
      <c r="A1175" s="169"/>
      <c r="B1175" s="170"/>
      <c r="C1175" s="171"/>
      <c r="D1175" s="162"/>
      <c r="E1175" s="162"/>
      <c r="F1175" s="183"/>
      <c r="G1175" s="179"/>
    </row>
    <row r="1176" spans="1:7" ht="15.75">
      <c r="A1176" s="169"/>
      <c r="B1176" s="170"/>
      <c r="C1176" s="171"/>
      <c r="D1176" s="162"/>
      <c r="E1176" s="162"/>
      <c r="F1176" s="183"/>
      <c r="G1176" s="179"/>
    </row>
    <row r="1177" spans="1:7" ht="15.75">
      <c r="A1177" s="169"/>
      <c r="B1177" s="170"/>
      <c r="C1177" s="171"/>
      <c r="D1177" s="162"/>
      <c r="E1177" s="162"/>
      <c r="F1177" s="183"/>
      <c r="G1177" s="179"/>
    </row>
    <row r="1178" spans="1:7" ht="15.75">
      <c r="A1178" s="169"/>
      <c r="B1178" s="170"/>
      <c r="C1178" s="171"/>
      <c r="D1178" s="162"/>
      <c r="E1178" s="162"/>
      <c r="F1178" s="183"/>
      <c r="G1178" s="179"/>
    </row>
    <row r="1179" spans="1:7" ht="15.75">
      <c r="A1179" s="169"/>
      <c r="B1179" s="170"/>
      <c r="C1179" s="171"/>
      <c r="D1179" s="162"/>
      <c r="E1179" s="162"/>
      <c r="F1179" s="183"/>
      <c r="G1179" s="179"/>
    </row>
    <row r="1180" spans="1:7" ht="15.75">
      <c r="A1180" s="169"/>
      <c r="B1180" s="170"/>
      <c r="C1180" s="171"/>
      <c r="D1180" s="162"/>
      <c r="E1180" s="162"/>
      <c r="F1180" s="183"/>
      <c r="G1180" s="179"/>
    </row>
    <row r="1181" spans="1:7" ht="15.75">
      <c r="A1181" s="169"/>
      <c r="B1181" s="170"/>
      <c r="C1181" s="171"/>
      <c r="D1181" s="162"/>
      <c r="E1181" s="162"/>
      <c r="F1181" s="183"/>
      <c r="G1181" s="179"/>
    </row>
    <row r="1182" spans="1:7" ht="15.75">
      <c r="A1182" s="169"/>
      <c r="B1182" s="170"/>
      <c r="C1182" s="171"/>
      <c r="D1182" s="162"/>
      <c r="E1182" s="162"/>
      <c r="F1182" s="183"/>
      <c r="G1182" s="179"/>
    </row>
    <row r="1183" spans="1:7" ht="15.75">
      <c r="A1183" s="169"/>
      <c r="B1183" s="170"/>
      <c r="C1183" s="171"/>
      <c r="D1183" s="162"/>
      <c r="E1183" s="162"/>
      <c r="F1183" s="183"/>
      <c r="G1183" s="179"/>
    </row>
    <row r="1184" spans="1:7" ht="15.75">
      <c r="A1184" s="169"/>
      <c r="B1184" s="170"/>
      <c r="C1184" s="171"/>
      <c r="D1184" s="162"/>
      <c r="E1184" s="162"/>
      <c r="F1184" s="183"/>
      <c r="G1184" s="179"/>
    </row>
    <row r="1185" spans="1:7" ht="15.75">
      <c r="A1185" s="169"/>
      <c r="B1185" s="170"/>
      <c r="C1185" s="171"/>
      <c r="D1185" s="162"/>
      <c r="E1185" s="162"/>
      <c r="F1185" s="183"/>
      <c r="G1185" s="179"/>
    </row>
    <row r="1186" spans="1:7" ht="15.75">
      <c r="A1186" s="169"/>
      <c r="B1186" s="170"/>
      <c r="C1186" s="171"/>
      <c r="D1186" s="162"/>
      <c r="E1186" s="162"/>
      <c r="F1186" s="183"/>
      <c r="G1186" s="179"/>
    </row>
    <row r="1187" spans="1:7" ht="15.75">
      <c r="A1187" s="169"/>
      <c r="B1187" s="170"/>
      <c r="C1187" s="171"/>
      <c r="D1187" s="162"/>
      <c r="E1187" s="162"/>
      <c r="F1187" s="183"/>
      <c r="G1187" s="179"/>
    </row>
    <row r="1188" spans="1:7" ht="15.75">
      <c r="A1188" s="169"/>
      <c r="B1188" s="170"/>
      <c r="C1188" s="171"/>
      <c r="D1188" s="162"/>
      <c r="E1188" s="162"/>
      <c r="F1188" s="183"/>
      <c r="G1188" s="179"/>
    </row>
    <row r="1189" spans="1:7" ht="15.75">
      <c r="A1189" s="169"/>
      <c r="B1189" s="170"/>
      <c r="C1189" s="171"/>
      <c r="D1189" s="162"/>
      <c r="E1189" s="162"/>
      <c r="F1189" s="183"/>
      <c r="G1189" s="179"/>
    </row>
    <row r="1190" spans="1:7" ht="15.75">
      <c r="A1190" s="169"/>
      <c r="B1190" s="170"/>
      <c r="C1190" s="171"/>
      <c r="D1190" s="162"/>
      <c r="E1190" s="162"/>
      <c r="F1190" s="183"/>
      <c r="G1190" s="179"/>
    </row>
    <row r="1191" spans="1:7" ht="15.75">
      <c r="A1191" s="169"/>
      <c r="B1191" s="170"/>
      <c r="C1191" s="171"/>
      <c r="D1191" s="162"/>
      <c r="E1191" s="162"/>
      <c r="F1191" s="183"/>
      <c r="G1191" s="179"/>
    </row>
    <row r="1192" spans="1:7" ht="15.75">
      <c r="A1192" s="169"/>
      <c r="B1192" s="170"/>
      <c r="C1192" s="171"/>
      <c r="D1192" s="162"/>
      <c r="E1192" s="162"/>
      <c r="F1192" s="183"/>
      <c r="G1192" s="179"/>
    </row>
    <row r="1193" spans="1:7" ht="15.75">
      <c r="A1193" s="169"/>
      <c r="B1193" s="170"/>
      <c r="C1193" s="171"/>
      <c r="D1193" s="162"/>
      <c r="E1193" s="162"/>
      <c r="F1193" s="183"/>
      <c r="G1193" s="179"/>
    </row>
    <row r="1194" spans="1:7" ht="15.75">
      <c r="A1194" s="169"/>
      <c r="B1194" s="170"/>
      <c r="C1194" s="171"/>
      <c r="D1194" s="162"/>
      <c r="E1194" s="162"/>
      <c r="F1194" s="183"/>
      <c r="G1194" s="179"/>
    </row>
    <row r="1195" spans="1:7" ht="15.75">
      <c r="A1195" s="169"/>
      <c r="B1195" s="170"/>
      <c r="C1195" s="171"/>
      <c r="D1195" s="162"/>
      <c r="E1195" s="162"/>
      <c r="F1195" s="183"/>
      <c r="G1195" s="179"/>
    </row>
    <row r="1196" spans="1:7" ht="15.75">
      <c r="A1196" s="169"/>
      <c r="B1196" s="170"/>
      <c r="C1196" s="171"/>
      <c r="D1196" s="162"/>
      <c r="E1196" s="162"/>
      <c r="F1196" s="183"/>
      <c r="G1196" s="179"/>
    </row>
    <row r="1197" spans="1:7" ht="15.75">
      <c r="A1197" s="169"/>
      <c r="B1197" s="170"/>
      <c r="C1197" s="171"/>
      <c r="D1197" s="162"/>
      <c r="E1197" s="162"/>
      <c r="F1197" s="183"/>
      <c r="G1197" s="179"/>
    </row>
    <row r="1198" spans="1:7" ht="15.75">
      <c r="A1198" s="169"/>
      <c r="B1198" s="170"/>
      <c r="C1198" s="171"/>
      <c r="D1198" s="162"/>
      <c r="E1198" s="162"/>
      <c r="F1198" s="183"/>
      <c r="G1198" s="179"/>
    </row>
    <row r="1199" spans="1:7" ht="15.75">
      <c r="A1199" s="169"/>
      <c r="B1199" s="170"/>
      <c r="C1199" s="171"/>
      <c r="D1199" s="162"/>
      <c r="E1199" s="162"/>
      <c r="F1199" s="183"/>
      <c r="G1199" s="179"/>
    </row>
    <row r="1200" spans="1:7" ht="15.75">
      <c r="A1200" s="169"/>
      <c r="B1200" s="170"/>
      <c r="C1200" s="171"/>
      <c r="D1200" s="162"/>
      <c r="E1200" s="162"/>
      <c r="F1200" s="183"/>
      <c r="G1200" s="179"/>
    </row>
    <row r="1201" spans="1:7" ht="15.75">
      <c r="A1201" s="169"/>
      <c r="B1201" s="170"/>
      <c r="C1201" s="171"/>
      <c r="D1201" s="162"/>
      <c r="E1201" s="162"/>
      <c r="F1201" s="183"/>
      <c r="G1201" s="179"/>
    </row>
    <row r="1202" spans="1:7" ht="15.75">
      <c r="A1202" s="169"/>
      <c r="B1202" s="170"/>
      <c r="C1202" s="171"/>
      <c r="D1202" s="162"/>
      <c r="E1202" s="162"/>
      <c r="F1202" s="183"/>
      <c r="G1202" s="179"/>
    </row>
    <row r="1203" spans="1:7" ht="15.75">
      <c r="A1203" s="169"/>
      <c r="B1203" s="170"/>
      <c r="C1203" s="171"/>
      <c r="D1203" s="162"/>
      <c r="E1203" s="162"/>
      <c r="F1203" s="183"/>
      <c r="G1203" s="179"/>
    </row>
    <row r="1204" spans="1:7" ht="15.75">
      <c r="A1204" s="169"/>
      <c r="B1204" s="170"/>
      <c r="C1204" s="171"/>
      <c r="D1204" s="162"/>
      <c r="E1204" s="162"/>
      <c r="F1204" s="183"/>
      <c r="G1204" s="179"/>
    </row>
    <row r="1205" spans="1:7" ht="15.75">
      <c r="A1205" s="169"/>
      <c r="B1205" s="170"/>
      <c r="C1205" s="171"/>
      <c r="D1205" s="162"/>
      <c r="E1205" s="162"/>
      <c r="F1205" s="183"/>
      <c r="G1205" s="179"/>
    </row>
    <row r="1206" spans="1:7" ht="15.75">
      <c r="A1206" s="169"/>
      <c r="B1206" s="170"/>
      <c r="C1206" s="171"/>
      <c r="D1206" s="162"/>
      <c r="E1206" s="162"/>
      <c r="F1206" s="183"/>
      <c r="G1206" s="179"/>
    </row>
    <row r="1207" spans="1:7" ht="15.75">
      <c r="A1207" s="169"/>
      <c r="B1207" s="170"/>
      <c r="C1207" s="171"/>
      <c r="D1207" s="162"/>
      <c r="E1207" s="162"/>
      <c r="F1207" s="183"/>
      <c r="G1207" s="179"/>
    </row>
    <row r="1208" spans="1:7" ht="15.75">
      <c r="A1208" s="169"/>
      <c r="B1208" s="170"/>
      <c r="C1208" s="171"/>
      <c r="D1208" s="162"/>
      <c r="E1208" s="162"/>
      <c r="F1208" s="183"/>
      <c r="G1208" s="179"/>
    </row>
    <row r="1209" spans="1:7" ht="15.75">
      <c r="A1209" s="169"/>
      <c r="B1209" s="170"/>
      <c r="C1209" s="171"/>
      <c r="D1209" s="162"/>
      <c r="E1209" s="162"/>
      <c r="F1209" s="183"/>
      <c r="G1209" s="179"/>
    </row>
    <row r="1210" spans="1:7" ht="15.75">
      <c r="A1210" s="169"/>
      <c r="B1210" s="170"/>
      <c r="C1210" s="171"/>
      <c r="D1210" s="162"/>
      <c r="E1210" s="162"/>
      <c r="F1210" s="183"/>
      <c r="G1210" s="179"/>
    </row>
    <row r="1211" spans="1:7" ht="15.75">
      <c r="A1211" s="169"/>
      <c r="B1211" s="170"/>
      <c r="C1211" s="171"/>
      <c r="D1211" s="162"/>
      <c r="E1211" s="162"/>
      <c r="F1211" s="183"/>
      <c r="G1211" s="179"/>
    </row>
    <row r="1212" spans="1:7" ht="15.75">
      <c r="A1212" s="169"/>
      <c r="B1212" s="170"/>
      <c r="C1212" s="171"/>
      <c r="D1212" s="162"/>
      <c r="E1212" s="162"/>
      <c r="F1212" s="183"/>
      <c r="G1212" s="179"/>
    </row>
    <row r="1213" spans="1:7" ht="15.75">
      <c r="A1213" s="169"/>
      <c r="B1213" s="170"/>
      <c r="C1213" s="171"/>
      <c r="D1213" s="162"/>
      <c r="E1213" s="162"/>
      <c r="F1213" s="183"/>
      <c r="G1213" s="179"/>
    </row>
    <row r="1214" spans="1:7" ht="15.75">
      <c r="A1214" s="169"/>
      <c r="B1214" s="170"/>
      <c r="C1214" s="171"/>
      <c r="D1214" s="162"/>
      <c r="E1214" s="162"/>
      <c r="F1214" s="183"/>
      <c r="G1214" s="179"/>
    </row>
    <row r="1215" spans="1:7" ht="15.75">
      <c r="A1215" s="169"/>
      <c r="B1215" s="170"/>
      <c r="C1215" s="171"/>
      <c r="D1215" s="162"/>
      <c r="E1215" s="162"/>
      <c r="F1215" s="183"/>
      <c r="G1215" s="179"/>
    </row>
    <row r="1216" spans="1:7" ht="15.75">
      <c r="A1216" s="169"/>
      <c r="B1216" s="170"/>
      <c r="C1216" s="171"/>
      <c r="D1216" s="162"/>
      <c r="E1216" s="162"/>
      <c r="F1216" s="183"/>
      <c r="G1216" s="179"/>
    </row>
    <row r="1217" spans="1:7" ht="15.75">
      <c r="A1217" s="169"/>
      <c r="B1217" s="170"/>
      <c r="C1217" s="171"/>
      <c r="D1217" s="162"/>
      <c r="E1217" s="162"/>
      <c r="F1217" s="183"/>
      <c r="G1217" s="179"/>
    </row>
    <row r="1218" spans="1:7" ht="15.75">
      <c r="A1218" s="169"/>
      <c r="B1218" s="170"/>
      <c r="C1218" s="171"/>
      <c r="D1218" s="162"/>
      <c r="E1218" s="162"/>
      <c r="F1218" s="183"/>
      <c r="G1218" s="179"/>
    </row>
    <row r="1219" spans="1:7" ht="15.75">
      <c r="A1219" s="169"/>
      <c r="B1219" s="170"/>
      <c r="C1219" s="171"/>
      <c r="D1219" s="162"/>
      <c r="E1219" s="162"/>
      <c r="F1219" s="183"/>
      <c r="G1219" s="179"/>
    </row>
    <row r="1220" spans="1:7" ht="15.75">
      <c r="A1220" s="169"/>
      <c r="B1220" s="170"/>
      <c r="C1220" s="171"/>
      <c r="D1220" s="162"/>
      <c r="E1220" s="162"/>
      <c r="F1220" s="183"/>
      <c r="G1220" s="179"/>
    </row>
    <row r="1221" spans="1:7" ht="15.75">
      <c r="A1221" s="169"/>
      <c r="B1221" s="170"/>
      <c r="C1221" s="171"/>
      <c r="D1221" s="162"/>
      <c r="E1221" s="162"/>
      <c r="F1221" s="183"/>
      <c r="G1221" s="179"/>
    </row>
    <row r="1222" spans="1:7" ht="15.75">
      <c r="A1222" s="169"/>
      <c r="B1222" s="170"/>
      <c r="C1222" s="171"/>
      <c r="D1222" s="162"/>
      <c r="E1222" s="162"/>
      <c r="F1222" s="183"/>
      <c r="G1222" s="179"/>
    </row>
    <row r="1223" spans="1:7" ht="15.75">
      <c r="A1223" s="169"/>
      <c r="B1223" s="170"/>
      <c r="C1223" s="171"/>
      <c r="D1223" s="162"/>
      <c r="E1223" s="162"/>
      <c r="F1223" s="183"/>
      <c r="G1223" s="179"/>
    </row>
    <row r="1224" spans="1:7" ht="15.75">
      <c r="A1224" s="169"/>
      <c r="B1224" s="170"/>
      <c r="C1224" s="171"/>
      <c r="D1224" s="162"/>
      <c r="E1224" s="162"/>
      <c r="F1224" s="183"/>
      <c r="G1224" s="179"/>
    </row>
    <row r="1225" spans="1:7" ht="15.75">
      <c r="A1225" s="169"/>
      <c r="B1225" s="170"/>
      <c r="C1225" s="171"/>
      <c r="D1225" s="162"/>
      <c r="E1225" s="162"/>
      <c r="F1225" s="183"/>
      <c r="G1225" s="179"/>
    </row>
    <row r="1226" spans="1:7" ht="15.75">
      <c r="A1226" s="169"/>
      <c r="B1226" s="170"/>
      <c r="C1226" s="171"/>
      <c r="D1226" s="162"/>
      <c r="E1226" s="162"/>
      <c r="F1226" s="183"/>
      <c r="G1226" s="179"/>
    </row>
    <row r="1227" spans="1:7" ht="15.75">
      <c r="A1227" s="169"/>
      <c r="B1227" s="170"/>
      <c r="C1227" s="171"/>
      <c r="D1227" s="162"/>
      <c r="E1227" s="162"/>
      <c r="F1227" s="183"/>
      <c r="G1227" s="179"/>
    </row>
    <row r="1228" spans="1:7" ht="15.75">
      <c r="A1228" s="169"/>
      <c r="B1228" s="170"/>
      <c r="C1228" s="171"/>
      <c r="D1228" s="162"/>
      <c r="E1228" s="162"/>
      <c r="F1228" s="183"/>
      <c r="G1228" s="179"/>
    </row>
    <row r="1229" spans="1:7" ht="15.75">
      <c r="A1229" s="169"/>
      <c r="B1229" s="170"/>
      <c r="C1229" s="171"/>
      <c r="D1229" s="162"/>
      <c r="E1229" s="162"/>
      <c r="F1229" s="183"/>
      <c r="G1229" s="179"/>
    </row>
    <row r="1230" spans="1:7" ht="15.75">
      <c r="A1230" s="169"/>
      <c r="B1230" s="170"/>
      <c r="C1230" s="171"/>
      <c r="D1230" s="162"/>
      <c r="E1230" s="162"/>
      <c r="F1230" s="183"/>
      <c r="G1230" s="179"/>
    </row>
    <row r="1231" spans="1:7" ht="15.75">
      <c r="A1231" s="169"/>
      <c r="B1231" s="170"/>
      <c r="C1231" s="171"/>
      <c r="D1231" s="162"/>
      <c r="E1231" s="162"/>
      <c r="F1231" s="183"/>
      <c r="G1231" s="179"/>
    </row>
    <row r="1232" spans="1:7" ht="15.75">
      <c r="A1232" s="169"/>
      <c r="B1232" s="170"/>
      <c r="C1232" s="171"/>
      <c r="D1232" s="162"/>
      <c r="E1232" s="162"/>
      <c r="F1232" s="183"/>
      <c r="G1232" s="179"/>
    </row>
    <row r="1233" spans="1:7" ht="15.75">
      <c r="A1233" s="169"/>
      <c r="B1233" s="170"/>
      <c r="C1233" s="171"/>
      <c r="D1233" s="162"/>
      <c r="E1233" s="162"/>
      <c r="F1233" s="183"/>
      <c r="G1233" s="179"/>
    </row>
    <row r="1234" spans="1:7" ht="15.75">
      <c r="A1234" s="169"/>
      <c r="B1234" s="170"/>
      <c r="C1234" s="171"/>
      <c r="D1234" s="162"/>
      <c r="E1234" s="162"/>
      <c r="F1234" s="183"/>
      <c r="G1234" s="179"/>
    </row>
    <row r="1235" spans="1:7" ht="15.75">
      <c r="A1235" s="169"/>
      <c r="B1235" s="170"/>
      <c r="C1235" s="171"/>
      <c r="D1235" s="162"/>
      <c r="E1235" s="162"/>
      <c r="F1235" s="183"/>
      <c r="G1235" s="179"/>
    </row>
    <row r="1236" spans="1:7" ht="15.75">
      <c r="A1236" s="169"/>
      <c r="B1236" s="170"/>
      <c r="C1236" s="171"/>
      <c r="D1236" s="162"/>
      <c r="E1236" s="162"/>
      <c r="F1236" s="183"/>
      <c r="G1236" s="179"/>
    </row>
    <row r="1237" spans="1:7" ht="15.75">
      <c r="A1237" s="169"/>
      <c r="B1237" s="170"/>
      <c r="C1237" s="171"/>
      <c r="D1237" s="162"/>
      <c r="E1237" s="162"/>
      <c r="F1237" s="183"/>
      <c r="G1237" s="179"/>
    </row>
    <row r="1238" spans="1:7" ht="15.75">
      <c r="A1238" s="169"/>
      <c r="B1238" s="170"/>
      <c r="C1238" s="171"/>
      <c r="D1238" s="162"/>
      <c r="E1238" s="162"/>
      <c r="F1238" s="183"/>
      <c r="G1238" s="179"/>
    </row>
    <row r="1239" spans="1:7" ht="15.75">
      <c r="A1239" s="169"/>
      <c r="B1239" s="170"/>
      <c r="C1239" s="171"/>
      <c r="D1239" s="162"/>
      <c r="E1239" s="162"/>
      <c r="F1239" s="183"/>
      <c r="G1239" s="179"/>
    </row>
    <row r="1240" spans="1:7" ht="15.75">
      <c r="A1240" s="169"/>
      <c r="B1240" s="170"/>
      <c r="C1240" s="171"/>
      <c r="D1240" s="162"/>
      <c r="E1240" s="162"/>
      <c r="F1240" s="183"/>
      <c r="G1240" s="179"/>
    </row>
    <row r="1241" spans="1:7" ht="15.75">
      <c r="A1241" s="169"/>
      <c r="B1241" s="170"/>
      <c r="C1241" s="171"/>
      <c r="D1241" s="162"/>
      <c r="E1241" s="162"/>
      <c r="F1241" s="183"/>
      <c r="G1241" s="179"/>
    </row>
    <row r="1242" spans="1:7" ht="15.75">
      <c r="A1242" s="169"/>
      <c r="B1242" s="170"/>
      <c r="C1242" s="171"/>
      <c r="D1242" s="162"/>
      <c r="E1242" s="162"/>
      <c r="F1242" s="183"/>
      <c r="G1242" s="179"/>
    </row>
    <row r="1243" spans="1:7" ht="15.75">
      <c r="A1243" s="169"/>
      <c r="B1243" s="170"/>
      <c r="C1243" s="171"/>
      <c r="D1243" s="162"/>
      <c r="E1243" s="162"/>
      <c r="F1243" s="183"/>
      <c r="G1243" s="179"/>
    </row>
    <row r="1244" spans="1:7" ht="15.75">
      <c r="A1244" s="169"/>
      <c r="B1244" s="170"/>
      <c r="C1244" s="171"/>
      <c r="D1244" s="162"/>
      <c r="E1244" s="162"/>
      <c r="F1244" s="183"/>
      <c r="G1244" s="179"/>
    </row>
    <row r="1245" spans="1:7" ht="15.75">
      <c r="A1245" s="169"/>
      <c r="B1245" s="170"/>
      <c r="C1245" s="171"/>
      <c r="D1245" s="162"/>
      <c r="E1245" s="162"/>
      <c r="F1245" s="183"/>
      <c r="G1245" s="179"/>
    </row>
    <row r="1246" spans="1:7" ht="15.75">
      <c r="A1246" s="169"/>
      <c r="B1246" s="170"/>
      <c r="C1246" s="171"/>
      <c r="D1246" s="162"/>
      <c r="E1246" s="162"/>
      <c r="F1246" s="183"/>
      <c r="G1246" s="179"/>
    </row>
    <row r="1247" spans="1:7" ht="15.75">
      <c r="A1247" s="169"/>
      <c r="B1247" s="170"/>
      <c r="C1247" s="171"/>
      <c r="D1247" s="162"/>
      <c r="E1247" s="162"/>
      <c r="F1247" s="183"/>
      <c r="G1247" s="179"/>
    </row>
    <row r="1248" spans="1:7" ht="15.75">
      <c r="A1248" s="169"/>
      <c r="B1248" s="170"/>
      <c r="C1248" s="171"/>
      <c r="D1248" s="162"/>
      <c r="E1248" s="162"/>
      <c r="F1248" s="183"/>
      <c r="G1248" s="179"/>
    </row>
    <row r="1249" spans="1:7" ht="15.75">
      <c r="A1249" s="169"/>
      <c r="B1249" s="170"/>
      <c r="C1249" s="171"/>
      <c r="D1249" s="162"/>
      <c r="E1249" s="162"/>
      <c r="F1249" s="183"/>
      <c r="G1249" s="179"/>
    </row>
    <row r="1250" spans="1:7" ht="15.75">
      <c r="A1250" s="169"/>
      <c r="B1250" s="170"/>
      <c r="C1250" s="171"/>
      <c r="D1250" s="162"/>
      <c r="E1250" s="162"/>
      <c r="F1250" s="183"/>
      <c r="G1250" s="179"/>
    </row>
    <row r="1251" spans="1:7" ht="15.75">
      <c r="A1251" s="169"/>
      <c r="B1251" s="170"/>
      <c r="C1251" s="171"/>
      <c r="D1251" s="162"/>
      <c r="E1251" s="162"/>
      <c r="F1251" s="183"/>
      <c r="G1251" s="179"/>
    </row>
    <row r="1252" spans="1:7" ht="15.75">
      <c r="A1252" s="169"/>
      <c r="B1252" s="170"/>
      <c r="C1252" s="171"/>
      <c r="D1252" s="162"/>
      <c r="E1252" s="162"/>
      <c r="F1252" s="183"/>
      <c r="G1252" s="179"/>
    </row>
    <row r="1253" spans="1:7" ht="15.75">
      <c r="A1253" s="169"/>
      <c r="B1253" s="170"/>
      <c r="C1253" s="171"/>
      <c r="D1253" s="162"/>
      <c r="E1253" s="162"/>
      <c r="F1253" s="183"/>
      <c r="G1253" s="179"/>
    </row>
    <row r="1254" spans="1:7" ht="15.75">
      <c r="A1254" s="169"/>
      <c r="B1254" s="170"/>
      <c r="C1254" s="171"/>
      <c r="D1254" s="162"/>
      <c r="E1254" s="162"/>
      <c r="F1254" s="183"/>
      <c r="G1254" s="179"/>
    </row>
    <row r="1255" spans="1:7" ht="15.75">
      <c r="A1255" s="169"/>
      <c r="B1255" s="170"/>
      <c r="C1255" s="171"/>
      <c r="D1255" s="162"/>
      <c r="E1255" s="162"/>
      <c r="F1255" s="183"/>
      <c r="G1255" s="179"/>
    </row>
    <row r="1256" spans="1:7" ht="15.75">
      <c r="A1256" s="169"/>
      <c r="B1256" s="170"/>
      <c r="C1256" s="171"/>
      <c r="D1256" s="162"/>
      <c r="E1256" s="162"/>
      <c r="F1256" s="183"/>
      <c r="G1256" s="179"/>
    </row>
    <row r="1257" spans="1:7" ht="15.75">
      <c r="A1257" s="169"/>
      <c r="B1257" s="170"/>
      <c r="C1257" s="171"/>
      <c r="D1257" s="162"/>
      <c r="E1257" s="162"/>
      <c r="F1257" s="183"/>
      <c r="G1257" s="179"/>
    </row>
    <row r="1258" spans="1:7" ht="15.75">
      <c r="A1258" s="169"/>
      <c r="B1258" s="170"/>
      <c r="C1258" s="171"/>
      <c r="D1258" s="162"/>
      <c r="E1258" s="162"/>
      <c r="F1258" s="183"/>
      <c r="G1258" s="179"/>
    </row>
    <row r="1259" spans="1:7" ht="15.75">
      <c r="A1259" s="169"/>
      <c r="B1259" s="170"/>
      <c r="C1259" s="171"/>
      <c r="D1259" s="162"/>
      <c r="E1259" s="162"/>
      <c r="F1259" s="183"/>
      <c r="G1259" s="179"/>
    </row>
    <row r="1260" spans="1:7" ht="15.75">
      <c r="A1260" s="169"/>
      <c r="B1260" s="170"/>
      <c r="C1260" s="171"/>
      <c r="D1260" s="162"/>
      <c r="E1260" s="162"/>
      <c r="F1260" s="183"/>
      <c r="G1260" s="179"/>
    </row>
    <row r="1261" spans="1:7" ht="15.75">
      <c r="A1261" s="169"/>
      <c r="B1261" s="170"/>
      <c r="C1261" s="171"/>
      <c r="D1261" s="162"/>
      <c r="E1261" s="162"/>
      <c r="F1261" s="183"/>
      <c r="G1261" s="179"/>
    </row>
    <row r="1262" spans="1:7" ht="15.75">
      <c r="A1262" s="169"/>
      <c r="B1262" s="170"/>
      <c r="C1262" s="171"/>
      <c r="D1262" s="162"/>
      <c r="E1262" s="162"/>
      <c r="F1262" s="183"/>
      <c r="G1262" s="179"/>
    </row>
    <row r="1263" spans="1:7" ht="15.75">
      <c r="A1263" s="169"/>
      <c r="B1263" s="170"/>
      <c r="C1263" s="171"/>
      <c r="D1263" s="162"/>
      <c r="E1263" s="162"/>
      <c r="F1263" s="183"/>
      <c r="G1263" s="179"/>
    </row>
    <row r="1264" spans="1:7" ht="15.75">
      <c r="A1264" s="169"/>
      <c r="B1264" s="170"/>
      <c r="C1264" s="171"/>
      <c r="D1264" s="162"/>
      <c r="E1264" s="162"/>
      <c r="F1264" s="183"/>
      <c r="G1264" s="179"/>
    </row>
    <row r="1265" spans="1:7" ht="15.75">
      <c r="A1265" s="169"/>
      <c r="B1265" s="170"/>
      <c r="C1265" s="171"/>
      <c r="D1265" s="162"/>
      <c r="E1265" s="162"/>
      <c r="F1265" s="183"/>
      <c r="G1265" s="179"/>
    </row>
    <row r="1266" spans="1:7" ht="15.75">
      <c r="A1266" s="169"/>
      <c r="B1266" s="170"/>
      <c r="C1266" s="171"/>
      <c r="D1266" s="162"/>
      <c r="E1266" s="162"/>
      <c r="F1266" s="183"/>
      <c r="G1266" s="179"/>
    </row>
    <row r="1267" spans="1:7" ht="15.75">
      <c r="A1267" s="169"/>
      <c r="B1267" s="170"/>
      <c r="C1267" s="171"/>
      <c r="D1267" s="162"/>
      <c r="E1267" s="162"/>
      <c r="F1267" s="183"/>
      <c r="G1267" s="179"/>
    </row>
    <row r="1268" spans="1:7" ht="15.75">
      <c r="A1268" s="169"/>
      <c r="B1268" s="170"/>
      <c r="C1268" s="171"/>
      <c r="D1268" s="162"/>
      <c r="E1268" s="162"/>
      <c r="F1268" s="183"/>
      <c r="G1268" s="179"/>
    </row>
    <row r="1269" spans="1:7" ht="15.75">
      <c r="A1269" s="169"/>
      <c r="B1269" s="170"/>
      <c r="C1269" s="171"/>
      <c r="D1269" s="162"/>
      <c r="E1269" s="162"/>
      <c r="F1269" s="183"/>
      <c r="G1269" s="179"/>
    </row>
    <row r="1270" spans="1:7" ht="15.75">
      <c r="A1270" s="169"/>
      <c r="B1270" s="170"/>
      <c r="C1270" s="171"/>
      <c r="D1270" s="162"/>
      <c r="E1270" s="162"/>
      <c r="F1270" s="183"/>
      <c r="G1270" s="179"/>
    </row>
    <row r="1271" spans="1:7" ht="15.75">
      <c r="A1271" s="169"/>
      <c r="B1271" s="170"/>
      <c r="C1271" s="171"/>
      <c r="D1271" s="162"/>
      <c r="E1271" s="162"/>
      <c r="F1271" s="183"/>
      <c r="G1271" s="179"/>
    </row>
    <row r="1272" spans="1:7" ht="15.75">
      <c r="A1272" s="169"/>
      <c r="B1272" s="170"/>
      <c r="C1272" s="171"/>
      <c r="D1272" s="162"/>
      <c r="E1272" s="162"/>
      <c r="F1272" s="183"/>
      <c r="G1272" s="179"/>
    </row>
    <row r="1273" spans="1:7" ht="15.75">
      <c r="A1273" s="169"/>
      <c r="B1273" s="170"/>
      <c r="C1273" s="171"/>
      <c r="D1273" s="162"/>
      <c r="E1273" s="162"/>
      <c r="F1273" s="183"/>
      <c r="G1273" s="179"/>
    </row>
    <row r="1274" spans="1:7" ht="15.75">
      <c r="A1274" s="169"/>
      <c r="B1274" s="170"/>
      <c r="C1274" s="171"/>
      <c r="D1274" s="162"/>
      <c r="E1274" s="162"/>
      <c r="F1274" s="183"/>
      <c r="G1274" s="179"/>
    </row>
    <row r="1275" spans="1:7" ht="15.75">
      <c r="A1275" s="169"/>
      <c r="B1275" s="170"/>
      <c r="C1275" s="171"/>
      <c r="D1275" s="162"/>
      <c r="E1275" s="162"/>
      <c r="F1275" s="183"/>
      <c r="G1275" s="179"/>
    </row>
    <row r="1276" spans="1:7" ht="15.75">
      <c r="A1276" s="169"/>
      <c r="B1276" s="170"/>
      <c r="C1276" s="171"/>
      <c r="D1276" s="162"/>
      <c r="E1276" s="162"/>
      <c r="F1276" s="183"/>
      <c r="G1276" s="179"/>
    </row>
    <row r="1277" spans="1:7" ht="15.75">
      <c r="A1277" s="169"/>
      <c r="B1277" s="170"/>
      <c r="C1277" s="171"/>
      <c r="D1277" s="162"/>
      <c r="E1277" s="162"/>
      <c r="F1277" s="183"/>
      <c r="G1277" s="179"/>
    </row>
    <row r="1278" spans="1:7" ht="15.75">
      <c r="A1278" s="169"/>
      <c r="B1278" s="170"/>
      <c r="C1278" s="171"/>
      <c r="D1278" s="162"/>
      <c r="E1278" s="162"/>
      <c r="F1278" s="183"/>
      <c r="G1278" s="179"/>
    </row>
    <row r="1279" spans="1:7" ht="15.75">
      <c r="A1279" s="169"/>
      <c r="B1279" s="170"/>
      <c r="C1279" s="171"/>
      <c r="D1279" s="162"/>
      <c r="E1279" s="162"/>
      <c r="F1279" s="183"/>
      <c r="G1279" s="179"/>
    </row>
    <row r="1280" spans="1:7" ht="15.75">
      <c r="A1280" s="169"/>
      <c r="B1280" s="170"/>
      <c r="C1280" s="171"/>
      <c r="D1280" s="162"/>
      <c r="E1280" s="162"/>
      <c r="F1280" s="183"/>
      <c r="G1280" s="179"/>
    </row>
    <row r="1281" spans="1:7" ht="15.75">
      <c r="A1281" s="169"/>
      <c r="B1281" s="170"/>
      <c r="C1281" s="171"/>
      <c r="D1281" s="162"/>
      <c r="E1281" s="162"/>
      <c r="F1281" s="183"/>
      <c r="G1281" s="179"/>
    </row>
    <row r="1282" spans="1:7" ht="15.75">
      <c r="A1282" s="169"/>
      <c r="B1282" s="170"/>
      <c r="C1282" s="171"/>
      <c r="D1282" s="162"/>
      <c r="E1282" s="162"/>
      <c r="F1282" s="183"/>
      <c r="G1282" s="179"/>
    </row>
    <row r="1283" spans="1:7" ht="15.75">
      <c r="A1283" s="169"/>
      <c r="B1283" s="170"/>
      <c r="C1283" s="171"/>
      <c r="D1283" s="162"/>
      <c r="E1283" s="162"/>
      <c r="F1283" s="183"/>
      <c r="G1283" s="179"/>
    </row>
    <row r="1284" spans="1:7" ht="15.75">
      <c r="A1284" s="169"/>
      <c r="B1284" s="170"/>
      <c r="C1284" s="171"/>
      <c r="D1284" s="162"/>
      <c r="E1284" s="162"/>
      <c r="F1284" s="183"/>
      <c r="G1284" s="179"/>
    </row>
    <row r="1285" spans="1:7" ht="15.75">
      <c r="A1285" s="169"/>
      <c r="B1285" s="170"/>
      <c r="C1285" s="171"/>
      <c r="D1285" s="162"/>
      <c r="E1285" s="162"/>
      <c r="F1285" s="183"/>
      <c r="G1285" s="179"/>
    </row>
    <row r="1286" spans="1:7" ht="15.75">
      <c r="A1286" s="169"/>
      <c r="B1286" s="170"/>
      <c r="C1286" s="171"/>
      <c r="D1286" s="162"/>
      <c r="E1286" s="162"/>
      <c r="F1286" s="183"/>
      <c r="G1286" s="179"/>
    </row>
    <row r="1287" spans="1:7" ht="15.75">
      <c r="A1287" s="169"/>
      <c r="B1287" s="170"/>
      <c r="C1287" s="171"/>
      <c r="D1287" s="162"/>
      <c r="E1287" s="162"/>
      <c r="F1287" s="183"/>
      <c r="G1287" s="179"/>
    </row>
    <row r="1288" spans="1:7" ht="15.75">
      <c r="A1288" s="169"/>
      <c r="B1288" s="170"/>
      <c r="C1288" s="171"/>
      <c r="D1288" s="162"/>
      <c r="E1288" s="162"/>
      <c r="F1288" s="183"/>
      <c r="G1288" s="179"/>
    </row>
    <row r="1289" spans="1:7" ht="15.75">
      <c r="A1289" s="169"/>
      <c r="B1289" s="170"/>
      <c r="C1289" s="171"/>
      <c r="D1289" s="162"/>
      <c r="E1289" s="162"/>
      <c r="F1289" s="183"/>
      <c r="G1289" s="179"/>
    </row>
    <row r="1290" spans="1:7" ht="15.75">
      <c r="A1290" s="169"/>
      <c r="B1290" s="170"/>
      <c r="C1290" s="171"/>
      <c r="D1290" s="162"/>
      <c r="E1290" s="162"/>
      <c r="F1290" s="183"/>
      <c r="G1290" s="179"/>
    </row>
    <row r="1291" spans="1:7" ht="15.75">
      <c r="A1291" s="169"/>
      <c r="B1291" s="170"/>
      <c r="C1291" s="171"/>
      <c r="D1291" s="162"/>
      <c r="E1291" s="162"/>
      <c r="F1291" s="183"/>
      <c r="G1291" s="179"/>
    </row>
    <row r="1292" spans="1:7" ht="15.75">
      <c r="A1292" s="169"/>
      <c r="B1292" s="170"/>
      <c r="C1292" s="171"/>
      <c r="D1292" s="162"/>
      <c r="E1292" s="162"/>
      <c r="F1292" s="183"/>
      <c r="G1292" s="179"/>
    </row>
    <row r="1293" spans="1:7" ht="15.75">
      <c r="A1293" s="169"/>
      <c r="B1293" s="170"/>
      <c r="C1293" s="171"/>
      <c r="D1293" s="162"/>
      <c r="E1293" s="162"/>
      <c r="F1293" s="183"/>
      <c r="G1293" s="179"/>
    </row>
    <row r="1294" spans="1:7" ht="15.75">
      <c r="A1294" s="169"/>
      <c r="B1294" s="170"/>
      <c r="C1294" s="171"/>
      <c r="D1294" s="162"/>
      <c r="E1294" s="162"/>
      <c r="F1294" s="183"/>
      <c r="G1294" s="179"/>
    </row>
    <row r="1295" spans="1:7" ht="15.75">
      <c r="A1295" s="169"/>
      <c r="B1295" s="170"/>
      <c r="C1295" s="171"/>
      <c r="D1295" s="162"/>
      <c r="E1295" s="162"/>
      <c r="F1295" s="183"/>
      <c r="G1295" s="179"/>
    </row>
    <row r="1296" spans="1:7" ht="15.75">
      <c r="A1296" s="169"/>
      <c r="B1296" s="170"/>
      <c r="C1296" s="171"/>
      <c r="D1296" s="162"/>
      <c r="E1296" s="162"/>
      <c r="F1296" s="183"/>
      <c r="G1296" s="179"/>
    </row>
    <row r="1297" spans="1:7" ht="15.75">
      <c r="A1297" s="169"/>
      <c r="B1297" s="170"/>
      <c r="C1297" s="171"/>
      <c r="D1297" s="162"/>
      <c r="E1297" s="162"/>
      <c r="F1297" s="183"/>
      <c r="G1297" s="179"/>
    </row>
    <row r="1298" spans="1:7" ht="15.75">
      <c r="A1298" s="169"/>
      <c r="B1298" s="170"/>
      <c r="C1298" s="171"/>
      <c r="D1298" s="162"/>
      <c r="E1298" s="162"/>
      <c r="F1298" s="183"/>
      <c r="G1298" s="179"/>
    </row>
    <row r="1299" spans="1:7" ht="15.75">
      <c r="A1299" s="169"/>
      <c r="B1299" s="170"/>
      <c r="C1299" s="171"/>
      <c r="D1299" s="162"/>
      <c r="E1299" s="162"/>
      <c r="F1299" s="183"/>
      <c r="G1299" s="179"/>
    </row>
    <row r="1300" spans="1:7" ht="15.75">
      <c r="A1300" s="169"/>
      <c r="B1300" s="170"/>
      <c r="C1300" s="171"/>
      <c r="D1300" s="162"/>
      <c r="E1300" s="162"/>
      <c r="F1300" s="183"/>
      <c r="G1300" s="179"/>
    </row>
    <row r="1301" spans="1:7" ht="15.75">
      <c r="A1301" s="169"/>
      <c r="B1301" s="170"/>
      <c r="C1301" s="171"/>
      <c r="D1301" s="162"/>
      <c r="E1301" s="162"/>
      <c r="F1301" s="183"/>
      <c r="G1301" s="179"/>
    </row>
    <row r="1302" spans="1:7" ht="15.75">
      <c r="A1302" s="169"/>
      <c r="B1302" s="170"/>
      <c r="C1302" s="171"/>
      <c r="D1302" s="162"/>
      <c r="E1302" s="162"/>
      <c r="F1302" s="183"/>
      <c r="G1302" s="179"/>
    </row>
    <row r="1303" spans="1:7" ht="15.75">
      <c r="A1303" s="169"/>
      <c r="B1303" s="170"/>
      <c r="C1303" s="171"/>
      <c r="D1303" s="162"/>
      <c r="E1303" s="162"/>
      <c r="F1303" s="183"/>
      <c r="G1303" s="179"/>
    </row>
    <row r="1304" spans="1:7" ht="15.75">
      <c r="A1304" s="169"/>
      <c r="B1304" s="170"/>
      <c r="C1304" s="171"/>
      <c r="D1304" s="162"/>
      <c r="E1304" s="162"/>
      <c r="F1304" s="183"/>
      <c r="G1304" s="179"/>
    </row>
    <row r="1305" spans="1:7" ht="15.75">
      <c r="A1305" s="169"/>
      <c r="B1305" s="170"/>
      <c r="C1305" s="171"/>
      <c r="D1305" s="162"/>
      <c r="E1305" s="162"/>
      <c r="F1305" s="183"/>
      <c r="G1305" s="179"/>
    </row>
    <row r="1306" spans="1:7" ht="15.75">
      <c r="A1306" s="169"/>
      <c r="B1306" s="170"/>
      <c r="C1306" s="171"/>
      <c r="D1306" s="162"/>
      <c r="E1306" s="162"/>
      <c r="F1306" s="183"/>
      <c r="G1306" s="179"/>
    </row>
    <row r="1307" spans="1:7" ht="15.75">
      <c r="A1307" s="169"/>
      <c r="B1307" s="170"/>
      <c r="C1307" s="171"/>
      <c r="D1307" s="162"/>
      <c r="E1307" s="162"/>
      <c r="F1307" s="183"/>
      <c r="G1307" s="179"/>
    </row>
    <row r="1308" spans="1:7" ht="15.75">
      <c r="A1308" s="169"/>
      <c r="B1308" s="170"/>
      <c r="C1308" s="171"/>
      <c r="D1308" s="162"/>
      <c r="E1308" s="162"/>
      <c r="F1308" s="183"/>
      <c r="G1308" s="179"/>
    </row>
    <row r="1309" spans="1:7" ht="15.75">
      <c r="A1309" s="169"/>
      <c r="B1309" s="170"/>
      <c r="C1309" s="171"/>
      <c r="D1309" s="162"/>
      <c r="E1309" s="162"/>
      <c r="F1309" s="183"/>
      <c r="G1309" s="179"/>
    </row>
    <row r="1310" spans="1:7" ht="15.75">
      <c r="A1310" s="169"/>
      <c r="B1310" s="170"/>
      <c r="C1310" s="171"/>
      <c r="D1310" s="162"/>
      <c r="E1310" s="162"/>
      <c r="F1310" s="183"/>
      <c r="G1310" s="179"/>
    </row>
    <row r="1311" spans="1:7" ht="15.75">
      <c r="A1311" s="169"/>
      <c r="B1311" s="170"/>
      <c r="C1311" s="171"/>
      <c r="D1311" s="162"/>
      <c r="E1311" s="162"/>
      <c r="F1311" s="183"/>
      <c r="G1311" s="179"/>
    </row>
    <row r="1312" spans="1:7" ht="15.75">
      <c r="A1312" s="169"/>
      <c r="B1312" s="170"/>
      <c r="C1312" s="171"/>
      <c r="D1312" s="162"/>
      <c r="E1312" s="162"/>
      <c r="F1312" s="183"/>
      <c r="G1312" s="179"/>
    </row>
    <row r="1313" spans="1:7" ht="15.75">
      <c r="A1313" s="169"/>
      <c r="B1313" s="170"/>
      <c r="C1313" s="171"/>
      <c r="D1313" s="162"/>
      <c r="E1313" s="162"/>
      <c r="F1313" s="183"/>
      <c r="G1313" s="179"/>
    </row>
    <row r="1314" spans="1:7" ht="15.75">
      <c r="A1314" s="169"/>
      <c r="B1314" s="170"/>
      <c r="C1314" s="171"/>
      <c r="D1314" s="162"/>
      <c r="E1314" s="162"/>
      <c r="F1314" s="183"/>
      <c r="G1314" s="179"/>
    </row>
    <row r="1315" spans="1:7" ht="15.75">
      <c r="A1315" s="169"/>
      <c r="B1315" s="170"/>
      <c r="C1315" s="171"/>
      <c r="D1315" s="162"/>
      <c r="E1315" s="162"/>
      <c r="F1315" s="183"/>
      <c r="G1315" s="179"/>
    </row>
    <row r="1316" spans="1:7" ht="15.75">
      <c r="A1316" s="169"/>
      <c r="B1316" s="170"/>
      <c r="C1316" s="171"/>
      <c r="D1316" s="162"/>
      <c r="E1316" s="162"/>
      <c r="F1316" s="183"/>
      <c r="G1316" s="179"/>
    </row>
    <row r="1317" spans="1:7" ht="15.75">
      <c r="A1317" s="169"/>
      <c r="B1317" s="170"/>
      <c r="C1317" s="171"/>
      <c r="D1317" s="162"/>
      <c r="E1317" s="162"/>
      <c r="F1317" s="183"/>
      <c r="G1317" s="179"/>
    </row>
    <row r="1318" spans="1:7" ht="15.75">
      <c r="A1318" s="169"/>
      <c r="B1318" s="170"/>
      <c r="C1318" s="171"/>
      <c r="D1318" s="162"/>
      <c r="E1318" s="162"/>
      <c r="F1318" s="183"/>
      <c r="G1318" s="179"/>
    </row>
    <row r="1319" spans="1:7" ht="15.75">
      <c r="A1319" s="169"/>
      <c r="B1319" s="170"/>
      <c r="C1319" s="171"/>
      <c r="D1319" s="162"/>
      <c r="E1319" s="162"/>
      <c r="F1319" s="183"/>
      <c r="G1319" s="179"/>
    </row>
    <row r="1320" spans="1:7" ht="15.75">
      <c r="A1320" s="169"/>
      <c r="B1320" s="170"/>
      <c r="C1320" s="171"/>
      <c r="D1320" s="162"/>
      <c r="E1320" s="162"/>
      <c r="F1320" s="183"/>
      <c r="G1320" s="179"/>
    </row>
    <row r="1321" spans="1:7" ht="15.75">
      <c r="A1321" s="169"/>
      <c r="B1321" s="170"/>
      <c r="C1321" s="171"/>
      <c r="D1321" s="162"/>
      <c r="E1321" s="162"/>
      <c r="F1321" s="183"/>
      <c r="G1321" s="179"/>
    </row>
    <row r="1322" spans="1:7" ht="15.75">
      <c r="A1322" s="169"/>
      <c r="B1322" s="170"/>
      <c r="C1322" s="171"/>
      <c r="D1322" s="162"/>
      <c r="E1322" s="162"/>
      <c r="F1322" s="183"/>
      <c r="G1322" s="179"/>
    </row>
    <row r="1323" spans="1:7" ht="15.75">
      <c r="A1323" s="169"/>
      <c r="B1323" s="170"/>
      <c r="C1323" s="171"/>
      <c r="D1323" s="162"/>
      <c r="E1323" s="162"/>
      <c r="F1323" s="183"/>
      <c r="G1323" s="179"/>
    </row>
    <row r="1324" spans="1:7" ht="15.75">
      <c r="A1324" s="169"/>
      <c r="B1324" s="170"/>
      <c r="C1324" s="171"/>
      <c r="D1324" s="162"/>
      <c r="E1324" s="162"/>
      <c r="F1324" s="183"/>
      <c r="G1324" s="179"/>
    </row>
    <row r="1325" spans="1:7" ht="15.75">
      <c r="A1325" s="169"/>
      <c r="B1325" s="170"/>
      <c r="C1325" s="171"/>
      <c r="D1325" s="162"/>
      <c r="E1325" s="162"/>
      <c r="F1325" s="183"/>
      <c r="G1325" s="179"/>
    </row>
    <row r="1326" spans="1:7" ht="15.75">
      <c r="A1326" s="169"/>
      <c r="B1326" s="170"/>
      <c r="C1326" s="171"/>
      <c r="D1326" s="162"/>
      <c r="E1326" s="162"/>
      <c r="F1326" s="183"/>
      <c r="G1326" s="179"/>
    </row>
    <row r="1327" spans="1:7" ht="15.75">
      <c r="A1327" s="169"/>
      <c r="B1327" s="170"/>
      <c r="C1327" s="171"/>
      <c r="D1327" s="162"/>
      <c r="E1327" s="162"/>
      <c r="F1327" s="183"/>
      <c r="G1327" s="179"/>
    </row>
    <row r="1328" spans="1:7" ht="15.75">
      <c r="A1328" s="169"/>
      <c r="B1328" s="170"/>
      <c r="C1328" s="171"/>
      <c r="D1328" s="162"/>
      <c r="E1328" s="162"/>
      <c r="F1328" s="183"/>
      <c r="G1328" s="179"/>
    </row>
    <row r="1329" spans="1:7" ht="15.75">
      <c r="A1329" s="169"/>
      <c r="B1329" s="170"/>
      <c r="C1329" s="171"/>
      <c r="D1329" s="162"/>
      <c r="E1329" s="162"/>
      <c r="F1329" s="183"/>
      <c r="G1329" s="179"/>
    </row>
    <row r="1330" spans="1:7" ht="15.75">
      <c r="A1330" s="169"/>
      <c r="B1330" s="170"/>
      <c r="C1330" s="171"/>
      <c r="D1330" s="162"/>
      <c r="E1330" s="162"/>
      <c r="F1330" s="183"/>
      <c r="G1330" s="179"/>
    </row>
    <row r="1331" spans="1:7" ht="15.75">
      <c r="A1331" s="169"/>
      <c r="B1331" s="170"/>
      <c r="C1331" s="171"/>
      <c r="D1331" s="162"/>
      <c r="E1331" s="162"/>
      <c r="F1331" s="183"/>
      <c r="G1331" s="179"/>
    </row>
    <row r="1332" spans="1:7" ht="15.75">
      <c r="A1332" s="169"/>
      <c r="B1332" s="170"/>
      <c r="C1332" s="171"/>
      <c r="D1332" s="162"/>
      <c r="E1332" s="162"/>
      <c r="F1332" s="183"/>
      <c r="G1332" s="179"/>
    </row>
    <row r="1333" spans="1:7" ht="15.75">
      <c r="A1333" s="169"/>
      <c r="B1333" s="170"/>
      <c r="C1333" s="171"/>
      <c r="D1333" s="162"/>
      <c r="E1333" s="162"/>
      <c r="F1333" s="183"/>
      <c r="G1333" s="179"/>
    </row>
    <row r="1334" spans="1:7" ht="15.75">
      <c r="A1334" s="169"/>
      <c r="B1334" s="170"/>
      <c r="C1334" s="171"/>
      <c r="D1334" s="162"/>
      <c r="E1334" s="162"/>
      <c r="F1334" s="183"/>
      <c r="G1334" s="179"/>
    </row>
    <row r="1335" spans="1:7" ht="15.75">
      <c r="A1335" s="169"/>
      <c r="B1335" s="170"/>
      <c r="C1335" s="171"/>
      <c r="D1335" s="162"/>
      <c r="E1335" s="162"/>
      <c r="F1335" s="183"/>
      <c r="G1335" s="179"/>
    </row>
    <row r="1336" spans="1:7" ht="15.75">
      <c r="A1336" s="169"/>
      <c r="B1336" s="170"/>
      <c r="C1336" s="171"/>
      <c r="D1336" s="162"/>
      <c r="E1336" s="162"/>
      <c r="F1336" s="183"/>
      <c r="G1336" s="179"/>
    </row>
    <row r="1337" spans="1:7" ht="15.75">
      <c r="A1337" s="169"/>
      <c r="B1337" s="170"/>
      <c r="C1337" s="171"/>
      <c r="D1337" s="162"/>
      <c r="E1337" s="162"/>
      <c r="F1337" s="183"/>
      <c r="G1337" s="179"/>
    </row>
    <row r="1338" spans="1:7" ht="15.75">
      <c r="A1338" s="169"/>
      <c r="B1338" s="170"/>
      <c r="C1338" s="171"/>
      <c r="D1338" s="162"/>
      <c r="E1338" s="162"/>
      <c r="F1338" s="183"/>
      <c r="G1338" s="179"/>
    </row>
    <row r="1339" spans="1:7" ht="15.75">
      <c r="A1339" s="169"/>
      <c r="B1339" s="170"/>
      <c r="C1339" s="171"/>
      <c r="D1339" s="162"/>
      <c r="E1339" s="162"/>
      <c r="F1339" s="183"/>
      <c r="G1339" s="179"/>
    </row>
    <row r="1340" spans="1:7" ht="15.75">
      <c r="A1340" s="169"/>
      <c r="B1340" s="170"/>
      <c r="C1340" s="171"/>
      <c r="D1340" s="162"/>
      <c r="E1340" s="162"/>
      <c r="F1340" s="183"/>
      <c r="G1340" s="179"/>
    </row>
    <row r="1341" spans="1:7" ht="15.75">
      <c r="A1341" s="169"/>
      <c r="B1341" s="170"/>
      <c r="C1341" s="171"/>
      <c r="D1341" s="162"/>
      <c r="E1341" s="162"/>
      <c r="F1341" s="183"/>
      <c r="G1341" s="179"/>
    </row>
    <row r="1342" spans="1:7" ht="15.75">
      <c r="A1342" s="169"/>
      <c r="B1342" s="170"/>
      <c r="C1342" s="171"/>
      <c r="D1342" s="162"/>
      <c r="E1342" s="162"/>
      <c r="F1342" s="183"/>
      <c r="G1342" s="179"/>
    </row>
    <row r="1343" spans="1:7" ht="15.75">
      <c r="A1343" s="169"/>
      <c r="B1343" s="170"/>
      <c r="C1343" s="171"/>
      <c r="D1343" s="162"/>
      <c r="E1343" s="162"/>
      <c r="F1343" s="183"/>
      <c r="G1343" s="179"/>
    </row>
    <row r="1344" spans="1:7" ht="15.75">
      <c r="A1344" s="169"/>
      <c r="B1344" s="170"/>
      <c r="C1344" s="171"/>
      <c r="D1344" s="162"/>
      <c r="E1344" s="162"/>
      <c r="F1344" s="183"/>
      <c r="G1344" s="179"/>
    </row>
    <row r="1345" spans="1:7" ht="15.75">
      <c r="A1345" s="169"/>
      <c r="B1345" s="170"/>
      <c r="C1345" s="171"/>
      <c r="D1345" s="162"/>
      <c r="E1345" s="162"/>
      <c r="F1345" s="183"/>
      <c r="G1345" s="179"/>
    </row>
    <row r="1346" spans="1:7" ht="15.75">
      <c r="A1346" s="169"/>
      <c r="B1346" s="170"/>
      <c r="C1346" s="171"/>
      <c r="D1346" s="162"/>
      <c r="E1346" s="162"/>
      <c r="F1346" s="183"/>
      <c r="G1346" s="179"/>
    </row>
    <row r="1347" spans="1:7" ht="15.75">
      <c r="A1347" s="169"/>
      <c r="B1347" s="170"/>
      <c r="C1347" s="171"/>
      <c r="D1347" s="162"/>
      <c r="E1347" s="162"/>
      <c r="F1347" s="183"/>
      <c r="G1347" s="179"/>
    </row>
    <row r="1348" spans="1:7" ht="15.75">
      <c r="A1348" s="169"/>
      <c r="B1348" s="170"/>
      <c r="C1348" s="171"/>
      <c r="D1348" s="162"/>
      <c r="E1348" s="162"/>
      <c r="F1348" s="183"/>
      <c r="G1348" s="179"/>
    </row>
    <row r="1349" spans="1:7" ht="15.75">
      <c r="A1349" s="169"/>
      <c r="B1349" s="170"/>
      <c r="C1349" s="171"/>
      <c r="D1349" s="162"/>
      <c r="E1349" s="162"/>
      <c r="F1349" s="183"/>
      <c r="G1349" s="179"/>
    </row>
    <row r="1350" spans="1:7" ht="15.75">
      <c r="A1350" s="169"/>
      <c r="B1350" s="170"/>
      <c r="C1350" s="171"/>
      <c r="D1350" s="162"/>
      <c r="E1350" s="162"/>
      <c r="F1350" s="183"/>
      <c r="G1350" s="179"/>
    </row>
    <row r="1351" spans="1:7" ht="15.75">
      <c r="A1351" s="169"/>
      <c r="B1351" s="170"/>
      <c r="C1351" s="171"/>
      <c r="D1351" s="162"/>
      <c r="E1351" s="162"/>
      <c r="F1351" s="183"/>
      <c r="G1351" s="179"/>
    </row>
    <row r="1352" spans="1:7" ht="15.75">
      <c r="A1352" s="169"/>
      <c r="B1352" s="170"/>
      <c r="C1352" s="171"/>
      <c r="D1352" s="162"/>
      <c r="E1352" s="162"/>
      <c r="F1352" s="183"/>
      <c r="G1352" s="179"/>
    </row>
    <row r="1353" spans="1:7" ht="15.75">
      <c r="A1353" s="169"/>
      <c r="B1353" s="170"/>
      <c r="C1353" s="171"/>
      <c r="D1353" s="162"/>
      <c r="E1353" s="162"/>
      <c r="F1353" s="183"/>
      <c r="G1353" s="179"/>
    </row>
    <row r="1354" spans="1:7" ht="15.75">
      <c r="A1354" s="169"/>
      <c r="B1354" s="170"/>
      <c r="C1354" s="171"/>
      <c r="D1354" s="162"/>
      <c r="E1354" s="162"/>
      <c r="F1354" s="183"/>
      <c r="G1354" s="179"/>
    </row>
    <row r="1355" spans="1:7" ht="15.75">
      <c r="A1355" s="169"/>
      <c r="B1355" s="170"/>
      <c r="C1355" s="171"/>
      <c r="D1355" s="162"/>
      <c r="E1355" s="162"/>
      <c r="F1355" s="183"/>
      <c r="G1355" s="179"/>
    </row>
    <row r="1356" spans="1:7" ht="15.75">
      <c r="A1356" s="169"/>
      <c r="B1356" s="170"/>
      <c r="C1356" s="171"/>
      <c r="D1356" s="162"/>
      <c r="E1356" s="162"/>
      <c r="F1356" s="183"/>
      <c r="G1356" s="179"/>
    </row>
    <row r="1357" spans="1:7" ht="15.75">
      <c r="A1357" s="169"/>
      <c r="B1357" s="170"/>
      <c r="C1357" s="171"/>
      <c r="D1357" s="162"/>
      <c r="E1357" s="162"/>
      <c r="F1357" s="183"/>
      <c r="G1357" s="179"/>
    </row>
    <row r="1358" spans="1:7" ht="15.75">
      <c r="A1358" s="169"/>
      <c r="B1358" s="170"/>
      <c r="C1358" s="171"/>
      <c r="D1358" s="162"/>
      <c r="E1358" s="162"/>
      <c r="F1358" s="183"/>
      <c r="G1358" s="179"/>
    </row>
    <row r="1359" spans="1:7" ht="15.75">
      <c r="A1359" s="169"/>
      <c r="B1359" s="170"/>
      <c r="C1359" s="171"/>
      <c r="D1359" s="162"/>
      <c r="E1359" s="162"/>
      <c r="F1359" s="183"/>
      <c r="G1359" s="179"/>
    </row>
    <row r="1360" spans="1:7" ht="15.75">
      <c r="A1360" s="169"/>
      <c r="B1360" s="170"/>
      <c r="C1360" s="171"/>
      <c r="D1360" s="162"/>
      <c r="E1360" s="162"/>
      <c r="F1360" s="183"/>
      <c r="G1360" s="179"/>
    </row>
    <row r="1361" spans="1:7" ht="15.75">
      <c r="A1361" s="169"/>
      <c r="B1361" s="170"/>
      <c r="C1361" s="171"/>
      <c r="D1361" s="162"/>
      <c r="E1361" s="162"/>
      <c r="F1361" s="183"/>
      <c r="G1361" s="179"/>
    </row>
    <row r="1362" spans="1:7" ht="15.75">
      <c r="A1362" s="169"/>
      <c r="B1362" s="170"/>
      <c r="C1362" s="171"/>
      <c r="D1362" s="162"/>
      <c r="E1362" s="162"/>
      <c r="F1362" s="183"/>
      <c r="G1362" s="179"/>
    </row>
    <row r="1363" spans="1:7" ht="15.75">
      <c r="A1363" s="169"/>
      <c r="B1363" s="170"/>
      <c r="C1363" s="171"/>
      <c r="D1363" s="162"/>
      <c r="E1363" s="162"/>
      <c r="F1363" s="183"/>
      <c r="G1363" s="179"/>
    </row>
    <row r="1364" spans="1:7" ht="15.75">
      <c r="A1364" s="169"/>
      <c r="B1364" s="170"/>
      <c r="C1364" s="171"/>
      <c r="D1364" s="162"/>
      <c r="E1364" s="162"/>
      <c r="F1364" s="183"/>
      <c r="G1364" s="179"/>
    </row>
    <row r="1365" spans="1:7" ht="15.75">
      <c r="A1365" s="169"/>
      <c r="B1365" s="170"/>
      <c r="C1365" s="171"/>
      <c r="D1365" s="162"/>
      <c r="E1365" s="162"/>
      <c r="F1365" s="183"/>
      <c r="G1365" s="179"/>
    </row>
    <row r="1366" spans="1:7" ht="15.75">
      <c r="A1366" s="169"/>
      <c r="B1366" s="170"/>
      <c r="C1366" s="171"/>
      <c r="D1366" s="162"/>
      <c r="E1366" s="162"/>
      <c r="F1366" s="183"/>
      <c r="G1366" s="179"/>
    </row>
    <row r="1367" spans="1:7" ht="15.75">
      <c r="A1367" s="169"/>
      <c r="B1367" s="170"/>
      <c r="C1367" s="171"/>
      <c r="D1367" s="162"/>
      <c r="E1367" s="162"/>
      <c r="F1367" s="183"/>
      <c r="G1367" s="179"/>
    </row>
    <row r="1368" spans="1:7" ht="15.75">
      <c r="A1368" s="169"/>
      <c r="B1368" s="170"/>
      <c r="C1368" s="171"/>
      <c r="D1368" s="162"/>
      <c r="E1368" s="162"/>
      <c r="F1368" s="183"/>
      <c r="G1368" s="179"/>
    </row>
    <row r="1369" spans="1:7" ht="15.75">
      <c r="A1369" s="169"/>
      <c r="B1369" s="170"/>
      <c r="C1369" s="171"/>
      <c r="D1369" s="162"/>
      <c r="E1369" s="162"/>
      <c r="F1369" s="183"/>
      <c r="G1369" s="179"/>
    </row>
    <row r="1370" spans="1:7" ht="15.75">
      <c r="A1370" s="169"/>
      <c r="B1370" s="170"/>
      <c r="C1370" s="171"/>
      <c r="D1370" s="162"/>
      <c r="E1370" s="162"/>
      <c r="F1370" s="183"/>
      <c r="G1370" s="179"/>
    </row>
    <row r="1371" spans="1:7" ht="15.75">
      <c r="A1371" s="169"/>
      <c r="B1371" s="170"/>
      <c r="C1371" s="171"/>
      <c r="D1371" s="162"/>
      <c r="E1371" s="162"/>
      <c r="F1371" s="183"/>
      <c r="G1371" s="179"/>
    </row>
    <row r="1372" spans="1:7" ht="15.75">
      <c r="A1372" s="169"/>
      <c r="B1372" s="170"/>
      <c r="C1372" s="171"/>
      <c r="D1372" s="162"/>
      <c r="E1372" s="162"/>
      <c r="F1372" s="183"/>
      <c r="G1372" s="179"/>
    </row>
    <row r="1373" spans="1:7" ht="15.75">
      <c r="A1373" s="169"/>
      <c r="B1373" s="170"/>
      <c r="C1373" s="171"/>
      <c r="D1373" s="162"/>
      <c r="E1373" s="162"/>
      <c r="F1373" s="183"/>
      <c r="G1373" s="179"/>
    </row>
    <row r="1374" spans="1:7" ht="15.75">
      <c r="A1374" s="169"/>
      <c r="B1374" s="170"/>
      <c r="C1374" s="171"/>
      <c r="D1374" s="162"/>
      <c r="E1374" s="162"/>
      <c r="F1374" s="183"/>
      <c r="G1374" s="179"/>
    </row>
    <row r="1375" spans="1:7" ht="15.75">
      <c r="A1375" s="169"/>
      <c r="B1375" s="170"/>
      <c r="C1375" s="171"/>
      <c r="D1375" s="162"/>
      <c r="E1375" s="162"/>
      <c r="F1375" s="183"/>
      <c r="G1375" s="179"/>
    </row>
    <row r="1376" spans="1:7" ht="15.75">
      <c r="A1376" s="169"/>
      <c r="B1376" s="170"/>
      <c r="C1376" s="171"/>
      <c r="D1376" s="162"/>
      <c r="E1376" s="162"/>
      <c r="F1376" s="183"/>
      <c r="G1376" s="179"/>
    </row>
    <row r="1377" spans="1:7" ht="15.75">
      <c r="A1377" s="169"/>
      <c r="B1377" s="170"/>
      <c r="C1377" s="171"/>
      <c r="D1377" s="162"/>
      <c r="E1377" s="162"/>
      <c r="F1377" s="183"/>
      <c r="G1377" s="179"/>
    </row>
    <row r="1378" spans="1:7" ht="15.75">
      <c r="A1378" s="169"/>
      <c r="B1378" s="170"/>
      <c r="C1378" s="171"/>
      <c r="D1378" s="162"/>
      <c r="E1378" s="162"/>
      <c r="F1378" s="183"/>
      <c r="G1378" s="179"/>
    </row>
    <row r="1379" spans="1:7" ht="15.75">
      <c r="A1379" s="169"/>
      <c r="B1379" s="170"/>
      <c r="C1379" s="171"/>
      <c r="D1379" s="162"/>
      <c r="E1379" s="162"/>
      <c r="F1379" s="183"/>
      <c r="G1379" s="179"/>
    </row>
    <row r="1380" spans="1:7" ht="15.75">
      <c r="A1380" s="169"/>
      <c r="B1380" s="170"/>
      <c r="C1380" s="171"/>
      <c r="D1380" s="162"/>
      <c r="E1380" s="162"/>
      <c r="F1380" s="183"/>
      <c r="G1380" s="179"/>
    </row>
    <row r="1381" spans="1:7" ht="15.75">
      <c r="A1381" s="169"/>
      <c r="B1381" s="170"/>
      <c r="C1381" s="171"/>
      <c r="D1381" s="162"/>
      <c r="E1381" s="162"/>
      <c r="F1381" s="183"/>
      <c r="G1381" s="179"/>
    </row>
    <row r="1382" spans="1:7" ht="15.75">
      <c r="A1382" s="169"/>
      <c r="B1382" s="170"/>
      <c r="C1382" s="171"/>
      <c r="D1382" s="162"/>
      <c r="E1382" s="162"/>
      <c r="F1382" s="183"/>
      <c r="G1382" s="179"/>
    </row>
    <row r="1383" spans="1:7" ht="15.75">
      <c r="A1383" s="169"/>
      <c r="B1383" s="170"/>
      <c r="C1383" s="171"/>
      <c r="D1383" s="162"/>
      <c r="E1383" s="162"/>
      <c r="F1383" s="183"/>
      <c r="G1383" s="179"/>
    </row>
    <row r="1384" spans="1:7" ht="15.75">
      <c r="A1384" s="169"/>
      <c r="B1384" s="170"/>
      <c r="C1384" s="171"/>
      <c r="D1384" s="162"/>
      <c r="E1384" s="162"/>
      <c r="F1384" s="183"/>
      <c r="G1384" s="179"/>
    </row>
    <row r="1385" spans="1:7" ht="15.75">
      <c r="A1385" s="169"/>
      <c r="B1385" s="170"/>
      <c r="C1385" s="171"/>
      <c r="D1385" s="162"/>
      <c r="E1385" s="162"/>
      <c r="F1385" s="183"/>
      <c r="G1385" s="179"/>
    </row>
    <row r="1386" spans="1:7" ht="15.75">
      <c r="A1386" s="169"/>
      <c r="B1386" s="170"/>
      <c r="C1386" s="171"/>
      <c r="D1386" s="162"/>
      <c r="E1386" s="162"/>
      <c r="F1386" s="183"/>
      <c r="G1386" s="179"/>
    </row>
    <row r="1387" spans="1:7" ht="15.75">
      <c r="A1387" s="169"/>
      <c r="B1387" s="170"/>
      <c r="C1387" s="171"/>
      <c r="D1387" s="162"/>
      <c r="E1387" s="162"/>
      <c r="F1387" s="183"/>
      <c r="G1387" s="179"/>
    </row>
    <row r="1388" spans="1:7" ht="15.75">
      <c r="A1388" s="169"/>
      <c r="B1388" s="170"/>
      <c r="C1388" s="171"/>
      <c r="D1388" s="162"/>
      <c r="E1388" s="162"/>
      <c r="F1388" s="183"/>
      <c r="G1388" s="179"/>
    </row>
    <row r="1389" spans="1:7" ht="15.75">
      <c r="A1389" s="169"/>
      <c r="B1389" s="170"/>
      <c r="C1389" s="171"/>
      <c r="D1389" s="162"/>
      <c r="E1389" s="162"/>
      <c r="F1389" s="183"/>
      <c r="G1389" s="179"/>
    </row>
    <row r="1390" spans="1:7" ht="15.75">
      <c r="A1390" s="169"/>
      <c r="B1390" s="170"/>
      <c r="C1390" s="171"/>
      <c r="D1390" s="162"/>
      <c r="E1390" s="162"/>
      <c r="F1390" s="183"/>
      <c r="G1390" s="179"/>
    </row>
    <row r="1391" spans="1:7" ht="15.75">
      <c r="A1391" s="169"/>
      <c r="B1391" s="170"/>
      <c r="C1391" s="171"/>
      <c r="D1391" s="162"/>
      <c r="E1391" s="162"/>
      <c r="F1391" s="183"/>
      <c r="G1391" s="179"/>
    </row>
    <row r="1392" spans="1:7" ht="15.75">
      <c r="A1392" s="169"/>
      <c r="B1392" s="170"/>
      <c r="C1392" s="171"/>
      <c r="D1392" s="162"/>
      <c r="E1392" s="162"/>
      <c r="F1392" s="183"/>
      <c r="G1392" s="179"/>
    </row>
    <row r="1393" spans="1:7" ht="15.75">
      <c r="A1393" s="169"/>
      <c r="B1393" s="170"/>
      <c r="C1393" s="171"/>
      <c r="D1393" s="162"/>
      <c r="E1393" s="162"/>
      <c r="F1393" s="183"/>
      <c r="G1393" s="179"/>
    </row>
    <row r="1394" spans="1:7" ht="15.75">
      <c r="A1394" s="169"/>
      <c r="B1394" s="170"/>
      <c r="C1394" s="171"/>
      <c r="D1394" s="162"/>
      <c r="E1394" s="162"/>
      <c r="F1394" s="183"/>
      <c r="G1394" s="179"/>
    </row>
    <row r="1395" spans="1:7" ht="15.75">
      <c r="A1395" s="169"/>
      <c r="B1395" s="170"/>
      <c r="C1395" s="171"/>
      <c r="D1395" s="162"/>
      <c r="E1395" s="162"/>
      <c r="F1395" s="183"/>
      <c r="G1395" s="179"/>
    </row>
    <row r="1396" spans="1:7" ht="15.75">
      <c r="A1396" s="169"/>
      <c r="B1396" s="170"/>
      <c r="C1396" s="171"/>
      <c r="D1396" s="162"/>
      <c r="E1396" s="162"/>
      <c r="F1396" s="183"/>
      <c r="G1396" s="179"/>
    </row>
    <row r="1397" spans="1:7" ht="15.75">
      <c r="A1397" s="169"/>
      <c r="B1397" s="170"/>
      <c r="C1397" s="171"/>
      <c r="D1397" s="162"/>
      <c r="E1397" s="162"/>
      <c r="F1397" s="183"/>
      <c r="G1397" s="179"/>
    </row>
    <row r="1398" spans="1:7" ht="15.75">
      <c r="A1398" s="169"/>
      <c r="B1398" s="170"/>
      <c r="C1398" s="171"/>
      <c r="D1398" s="162"/>
      <c r="E1398" s="162"/>
      <c r="F1398" s="183"/>
      <c r="G1398" s="179"/>
    </row>
    <row r="1399" spans="1:7" ht="15.75">
      <c r="A1399" s="169"/>
      <c r="B1399" s="170"/>
      <c r="C1399" s="171"/>
      <c r="D1399" s="162"/>
      <c r="E1399" s="162"/>
      <c r="F1399" s="183"/>
      <c r="G1399" s="179"/>
    </row>
    <row r="1400" spans="1:7" ht="15.75">
      <c r="A1400" s="169"/>
      <c r="B1400" s="170"/>
      <c r="C1400" s="171"/>
      <c r="D1400" s="162"/>
      <c r="E1400" s="162"/>
      <c r="F1400" s="183"/>
      <c r="G1400" s="179"/>
    </row>
    <row r="1401" spans="1:7" ht="15.75">
      <c r="A1401" s="169"/>
      <c r="B1401" s="170"/>
      <c r="C1401" s="171"/>
      <c r="D1401" s="162"/>
      <c r="E1401" s="162"/>
      <c r="F1401" s="183"/>
      <c r="G1401" s="179"/>
    </row>
    <row r="1402" spans="1:7" ht="15.75">
      <c r="A1402" s="169"/>
      <c r="B1402" s="170"/>
      <c r="C1402" s="171"/>
      <c r="D1402" s="162"/>
      <c r="E1402" s="162"/>
      <c r="F1402" s="183"/>
      <c r="G1402" s="179"/>
    </row>
    <row r="1403" spans="1:7" ht="15.75">
      <c r="A1403" s="169"/>
      <c r="B1403" s="170"/>
      <c r="C1403" s="171"/>
      <c r="D1403" s="162"/>
      <c r="E1403" s="162"/>
      <c r="F1403" s="183"/>
      <c r="G1403" s="179"/>
    </row>
    <row r="1404" spans="1:7" ht="15.75">
      <c r="A1404" s="169"/>
      <c r="B1404" s="170"/>
      <c r="C1404" s="171"/>
      <c r="D1404" s="162"/>
      <c r="E1404" s="162"/>
      <c r="F1404" s="183"/>
      <c r="G1404" s="179"/>
    </row>
    <row r="1405" spans="1:7" ht="15.75">
      <c r="A1405" s="169"/>
      <c r="B1405" s="170"/>
      <c r="C1405" s="171"/>
      <c r="D1405" s="162"/>
      <c r="E1405" s="162"/>
      <c r="F1405" s="183"/>
      <c r="G1405" s="179"/>
    </row>
    <row r="1406" spans="1:7" ht="15.75">
      <c r="A1406" s="169"/>
      <c r="B1406" s="170"/>
      <c r="C1406" s="171"/>
      <c r="D1406" s="162"/>
      <c r="E1406" s="162"/>
      <c r="F1406" s="183"/>
      <c r="G1406" s="179"/>
    </row>
    <row r="1407" spans="1:7" ht="15.75">
      <c r="A1407" s="169"/>
      <c r="B1407" s="170"/>
      <c r="C1407" s="171"/>
      <c r="D1407" s="162"/>
      <c r="E1407" s="162"/>
      <c r="F1407" s="183"/>
      <c r="G1407" s="179"/>
    </row>
    <row r="1408" spans="1:7" ht="15.75">
      <c r="A1408" s="169"/>
      <c r="B1408" s="170"/>
      <c r="C1408" s="171"/>
      <c r="D1408" s="162"/>
      <c r="E1408" s="162"/>
      <c r="F1408" s="183"/>
      <c r="G1408" s="179"/>
    </row>
    <row r="1409" spans="1:7" ht="15.75">
      <c r="A1409" s="169"/>
      <c r="B1409" s="170"/>
      <c r="C1409" s="171"/>
      <c r="D1409" s="162"/>
      <c r="E1409" s="162"/>
      <c r="F1409" s="183"/>
      <c r="G1409" s="179"/>
    </row>
    <row r="1410" spans="1:7" ht="15.75">
      <c r="A1410" s="169"/>
      <c r="B1410" s="170"/>
      <c r="C1410" s="171"/>
      <c r="D1410" s="162"/>
      <c r="E1410" s="162"/>
      <c r="F1410" s="183"/>
      <c r="G1410" s="179"/>
    </row>
    <row r="1411" spans="1:7" ht="15.75">
      <c r="A1411" s="169"/>
      <c r="B1411" s="170"/>
      <c r="C1411" s="171"/>
      <c r="D1411" s="162"/>
      <c r="E1411" s="162"/>
      <c r="F1411" s="183"/>
      <c r="G1411" s="179"/>
    </row>
    <row r="1412" spans="1:7" ht="15.75">
      <c r="A1412" s="169"/>
      <c r="B1412" s="170"/>
      <c r="C1412" s="171"/>
      <c r="D1412" s="162"/>
      <c r="E1412" s="162"/>
      <c r="F1412" s="183"/>
      <c r="G1412" s="179"/>
    </row>
    <row r="1413" spans="1:7" ht="15.75">
      <c r="A1413" s="169"/>
      <c r="B1413" s="170"/>
      <c r="C1413" s="171"/>
      <c r="D1413" s="162"/>
      <c r="E1413" s="162"/>
      <c r="F1413" s="183"/>
      <c r="G1413" s="179"/>
    </row>
    <row r="1414" spans="1:7" ht="15.75">
      <c r="A1414" s="169"/>
      <c r="B1414" s="170"/>
      <c r="C1414" s="171"/>
      <c r="D1414" s="162"/>
      <c r="E1414" s="162"/>
      <c r="F1414" s="183"/>
      <c r="G1414" s="179"/>
    </row>
    <row r="1415" spans="1:7" ht="15.75">
      <c r="A1415" s="169"/>
      <c r="B1415" s="170"/>
      <c r="C1415" s="171"/>
      <c r="D1415" s="162"/>
      <c r="E1415" s="162"/>
      <c r="F1415" s="183"/>
      <c r="G1415" s="179"/>
    </row>
    <row r="1416" spans="1:7" ht="15.75">
      <c r="A1416" s="169"/>
      <c r="B1416" s="170"/>
      <c r="C1416" s="171"/>
      <c r="D1416" s="162"/>
      <c r="E1416" s="162"/>
      <c r="F1416" s="183"/>
      <c r="G1416" s="179"/>
    </row>
    <row r="1417" spans="1:7" ht="15.75">
      <c r="A1417" s="169"/>
      <c r="B1417" s="170"/>
      <c r="C1417" s="171"/>
      <c r="D1417" s="162"/>
      <c r="E1417" s="162"/>
      <c r="F1417" s="183"/>
      <c r="G1417" s="179"/>
    </row>
    <row r="1418" spans="1:7" ht="15.75">
      <c r="A1418" s="169"/>
      <c r="B1418" s="170"/>
      <c r="C1418" s="171"/>
      <c r="D1418" s="162"/>
      <c r="E1418" s="162"/>
      <c r="F1418" s="183"/>
      <c r="G1418" s="179"/>
    </row>
    <row r="1419" spans="1:7" ht="15.75">
      <c r="A1419" s="169"/>
      <c r="B1419" s="170"/>
      <c r="C1419" s="171"/>
      <c r="D1419" s="162"/>
      <c r="E1419" s="162"/>
      <c r="F1419" s="183"/>
      <c r="G1419" s="179"/>
    </row>
    <row r="1420" spans="1:7" ht="15.75">
      <c r="A1420" s="169"/>
      <c r="B1420" s="170"/>
      <c r="C1420" s="171"/>
      <c r="D1420" s="162"/>
      <c r="E1420" s="162"/>
      <c r="F1420" s="183"/>
      <c r="G1420" s="179"/>
    </row>
    <row r="1421" spans="1:7" ht="15.75">
      <c r="A1421" s="169"/>
      <c r="B1421" s="170"/>
      <c r="C1421" s="171"/>
      <c r="D1421" s="162"/>
      <c r="E1421" s="162"/>
      <c r="F1421" s="183"/>
      <c r="G1421" s="179"/>
    </row>
    <row r="1422" spans="1:7" ht="15.75">
      <c r="A1422" s="169"/>
      <c r="B1422" s="170"/>
      <c r="C1422" s="171"/>
      <c r="D1422" s="162"/>
      <c r="E1422" s="162"/>
      <c r="F1422" s="183"/>
      <c r="G1422" s="179"/>
    </row>
    <row r="1423" spans="1:7" ht="15.75">
      <c r="A1423" s="169"/>
      <c r="B1423" s="170"/>
      <c r="C1423" s="171"/>
      <c r="D1423" s="162"/>
      <c r="E1423" s="162"/>
      <c r="F1423" s="183"/>
      <c r="G1423" s="179"/>
    </row>
    <row r="1424" spans="1:7" ht="15.75">
      <c r="A1424" s="169"/>
      <c r="B1424" s="170"/>
      <c r="C1424" s="171"/>
      <c r="D1424" s="162"/>
      <c r="E1424" s="162"/>
      <c r="F1424" s="183"/>
      <c r="G1424" s="179"/>
    </row>
    <row r="1425" spans="1:7" ht="15.75">
      <c r="A1425" s="169"/>
      <c r="B1425" s="170"/>
      <c r="C1425" s="171"/>
      <c r="D1425" s="162"/>
      <c r="E1425" s="162"/>
      <c r="F1425" s="183"/>
      <c r="G1425" s="179"/>
    </row>
    <row r="1426" spans="1:7" ht="15.75">
      <c r="A1426" s="169"/>
      <c r="B1426" s="170"/>
      <c r="C1426" s="171"/>
      <c r="D1426" s="162"/>
      <c r="E1426" s="162"/>
      <c r="F1426" s="183"/>
      <c r="G1426" s="179"/>
    </row>
    <row r="1427" spans="1:7" ht="15.75">
      <c r="A1427" s="169"/>
      <c r="B1427" s="170"/>
      <c r="C1427" s="171"/>
      <c r="D1427" s="162"/>
      <c r="E1427" s="162"/>
      <c r="F1427" s="183"/>
      <c r="G1427" s="179"/>
    </row>
    <row r="1428" spans="1:7" ht="15.75">
      <c r="A1428" s="169"/>
      <c r="B1428" s="170"/>
      <c r="C1428" s="171"/>
      <c r="D1428" s="162"/>
      <c r="E1428" s="162"/>
      <c r="F1428" s="183"/>
      <c r="G1428" s="179"/>
    </row>
    <row r="1429" spans="1:7" ht="15.75">
      <c r="A1429" s="169"/>
      <c r="B1429" s="170"/>
      <c r="C1429" s="171"/>
      <c r="D1429" s="162"/>
      <c r="E1429" s="162"/>
      <c r="F1429" s="183"/>
      <c r="G1429" s="179"/>
    </row>
    <row r="1430" spans="1:7" ht="15.75">
      <c r="A1430" s="169"/>
      <c r="B1430" s="170"/>
      <c r="C1430" s="171"/>
      <c r="D1430" s="162"/>
      <c r="E1430" s="162"/>
      <c r="F1430" s="183"/>
      <c r="G1430" s="179"/>
    </row>
    <row r="1431" spans="1:7" ht="15.75">
      <c r="A1431" s="169"/>
      <c r="B1431" s="170"/>
      <c r="C1431" s="171"/>
      <c r="D1431" s="162"/>
      <c r="E1431" s="162"/>
      <c r="F1431" s="183"/>
      <c r="G1431" s="179"/>
    </row>
    <row r="1432" spans="1:7" ht="15.75">
      <c r="A1432" s="169"/>
      <c r="B1432" s="170"/>
      <c r="C1432" s="171"/>
      <c r="D1432" s="162"/>
      <c r="E1432" s="162"/>
      <c r="F1432" s="183"/>
      <c r="G1432" s="179"/>
    </row>
    <row r="1433" spans="1:7" ht="15.75">
      <c r="A1433" s="169"/>
      <c r="B1433" s="170"/>
      <c r="C1433" s="171"/>
      <c r="D1433" s="162"/>
      <c r="E1433" s="162"/>
      <c r="F1433" s="183"/>
      <c r="G1433" s="179"/>
    </row>
    <row r="1434" spans="1:7" ht="15.75">
      <c r="A1434" s="169"/>
      <c r="B1434" s="170"/>
      <c r="C1434" s="171"/>
      <c r="D1434" s="162"/>
      <c r="E1434" s="162"/>
      <c r="F1434" s="183"/>
      <c r="G1434" s="179"/>
    </row>
    <row r="1435" spans="1:7" ht="15.75">
      <c r="A1435" s="169"/>
      <c r="B1435" s="170"/>
      <c r="C1435" s="171"/>
      <c r="D1435" s="162"/>
      <c r="E1435" s="162"/>
      <c r="F1435" s="183"/>
      <c r="G1435" s="179"/>
    </row>
    <row r="1436" spans="1:7" ht="15.75">
      <c r="A1436" s="169"/>
      <c r="B1436" s="170"/>
      <c r="C1436" s="171"/>
      <c r="D1436" s="162"/>
      <c r="E1436" s="162"/>
      <c r="F1436" s="183"/>
      <c r="G1436" s="179"/>
    </row>
    <row r="1437" spans="1:7" ht="15.75">
      <c r="A1437" s="169"/>
      <c r="B1437" s="170"/>
      <c r="C1437" s="171"/>
      <c r="D1437" s="162"/>
      <c r="E1437" s="162"/>
      <c r="F1437" s="183"/>
      <c r="G1437" s="179"/>
    </row>
    <row r="1438" spans="1:7" ht="15.75">
      <c r="A1438" s="169"/>
      <c r="B1438" s="170"/>
      <c r="C1438" s="171"/>
      <c r="D1438" s="162"/>
      <c r="E1438" s="162"/>
      <c r="F1438" s="183"/>
      <c r="G1438" s="179"/>
    </row>
    <row r="1439" spans="1:7" ht="15.75">
      <c r="A1439" s="169"/>
      <c r="B1439" s="170"/>
      <c r="C1439" s="171"/>
      <c r="D1439" s="162"/>
      <c r="E1439" s="162"/>
      <c r="F1439" s="183"/>
      <c r="G1439" s="179"/>
    </row>
    <row r="1440" spans="1:7" ht="15.75">
      <c r="A1440" s="169"/>
      <c r="B1440" s="170"/>
      <c r="C1440" s="171"/>
      <c r="D1440" s="162"/>
      <c r="E1440" s="162"/>
      <c r="F1440" s="183"/>
      <c r="G1440" s="179"/>
    </row>
    <row r="1441" spans="1:7" ht="15.75">
      <c r="A1441" s="169"/>
      <c r="B1441" s="170"/>
      <c r="C1441" s="171"/>
      <c r="D1441" s="162"/>
      <c r="E1441" s="162"/>
      <c r="F1441" s="183"/>
      <c r="G1441" s="179"/>
    </row>
    <row r="1442" spans="1:7" ht="15.75">
      <c r="A1442" s="169"/>
      <c r="B1442" s="170"/>
      <c r="C1442" s="171"/>
      <c r="D1442" s="162"/>
      <c r="E1442" s="162"/>
      <c r="F1442" s="183"/>
      <c r="G1442" s="179"/>
    </row>
    <row r="1443" spans="1:7" ht="15.75">
      <c r="A1443" s="169"/>
      <c r="B1443" s="170"/>
      <c r="C1443" s="171"/>
      <c r="D1443" s="162"/>
      <c r="E1443" s="162"/>
      <c r="F1443" s="183"/>
      <c r="G1443" s="179"/>
    </row>
    <row r="1444" spans="1:7" ht="15.75">
      <c r="A1444" s="169"/>
      <c r="B1444" s="170"/>
      <c r="C1444" s="171"/>
      <c r="D1444" s="162"/>
      <c r="E1444" s="162"/>
      <c r="F1444" s="183"/>
      <c r="G1444" s="179"/>
    </row>
    <row r="1445" spans="1:7" ht="15.75">
      <c r="A1445" s="169"/>
      <c r="B1445" s="170"/>
      <c r="C1445" s="171"/>
      <c r="D1445" s="162"/>
      <c r="E1445" s="162"/>
      <c r="F1445" s="183"/>
      <c r="G1445" s="179"/>
    </row>
    <row r="1446" spans="1:7" ht="15.75">
      <c r="A1446" s="169"/>
      <c r="B1446" s="170"/>
      <c r="C1446" s="171"/>
      <c r="D1446" s="162"/>
      <c r="E1446" s="162"/>
      <c r="F1446" s="183"/>
      <c r="G1446" s="179"/>
    </row>
    <row r="1447" spans="1:7" ht="15.75">
      <c r="A1447" s="169"/>
      <c r="B1447" s="170"/>
      <c r="C1447" s="171"/>
      <c r="D1447" s="162"/>
      <c r="E1447" s="162"/>
      <c r="F1447" s="183"/>
      <c r="G1447" s="179"/>
    </row>
    <row r="1448" spans="1:7" ht="15.75">
      <c r="A1448" s="169"/>
      <c r="B1448" s="170"/>
      <c r="C1448" s="171"/>
      <c r="D1448" s="162"/>
      <c r="E1448" s="162"/>
      <c r="F1448" s="183"/>
      <c r="G1448" s="179"/>
    </row>
    <row r="1449" spans="1:7" ht="15.75">
      <c r="A1449" s="169"/>
      <c r="B1449" s="170"/>
      <c r="C1449" s="171"/>
      <c r="D1449" s="162"/>
      <c r="E1449" s="162"/>
      <c r="F1449" s="183"/>
      <c r="G1449" s="179"/>
    </row>
    <row r="1450" spans="1:7" ht="15.75">
      <c r="A1450" s="169"/>
      <c r="B1450" s="170"/>
      <c r="C1450" s="171"/>
      <c r="D1450" s="162"/>
      <c r="E1450" s="162"/>
      <c r="F1450" s="183"/>
      <c r="G1450" s="179"/>
    </row>
    <row r="1451" spans="1:7" ht="15.75">
      <c r="A1451" s="169"/>
      <c r="B1451" s="170"/>
      <c r="C1451" s="171"/>
      <c r="D1451" s="162"/>
      <c r="E1451" s="162"/>
      <c r="F1451" s="183"/>
      <c r="G1451" s="179"/>
    </row>
    <row r="1452" spans="1:7" ht="15.75">
      <c r="A1452" s="169"/>
      <c r="B1452" s="170"/>
      <c r="C1452" s="171"/>
      <c r="D1452" s="162"/>
      <c r="E1452" s="162"/>
      <c r="F1452" s="183"/>
      <c r="G1452" s="179"/>
    </row>
    <row r="1453" spans="1:7" ht="15.75">
      <c r="A1453" s="169"/>
      <c r="B1453" s="170"/>
      <c r="C1453" s="171"/>
      <c r="D1453" s="162"/>
      <c r="E1453" s="162"/>
      <c r="F1453" s="183"/>
      <c r="G1453" s="179"/>
    </row>
    <row r="1454" spans="1:7" ht="15.75">
      <c r="A1454" s="169"/>
      <c r="B1454" s="170"/>
      <c r="C1454" s="171"/>
      <c r="D1454" s="162"/>
      <c r="E1454" s="162"/>
      <c r="F1454" s="183"/>
      <c r="G1454" s="179"/>
    </row>
    <row r="1455" spans="1:7" ht="15.75">
      <c r="A1455" s="169"/>
      <c r="B1455" s="170"/>
      <c r="C1455" s="171"/>
      <c r="D1455" s="162"/>
      <c r="E1455" s="162"/>
      <c r="F1455" s="183"/>
      <c r="G1455" s="179"/>
    </row>
    <row r="1456" spans="1:7" ht="15.75">
      <c r="A1456" s="169"/>
      <c r="B1456" s="170"/>
      <c r="C1456" s="171"/>
      <c r="D1456" s="162"/>
      <c r="E1456" s="162"/>
      <c r="F1456" s="183"/>
      <c r="G1456" s="179"/>
    </row>
    <row r="1457" spans="1:7" ht="15.75">
      <c r="A1457" s="169"/>
      <c r="B1457" s="170"/>
      <c r="C1457" s="171"/>
      <c r="D1457" s="162"/>
      <c r="E1457" s="162"/>
      <c r="F1457" s="183"/>
      <c r="G1457" s="179"/>
    </row>
    <row r="1458" spans="1:7" ht="15.75">
      <c r="A1458" s="169"/>
      <c r="B1458" s="170"/>
      <c r="C1458" s="171"/>
      <c r="D1458" s="162"/>
      <c r="E1458" s="162"/>
      <c r="F1458" s="183"/>
      <c r="G1458" s="179"/>
    </row>
    <row r="1459" spans="1:7" ht="15.75">
      <c r="A1459" s="169"/>
      <c r="B1459" s="170"/>
      <c r="C1459" s="171"/>
      <c r="D1459" s="162"/>
      <c r="E1459" s="162"/>
      <c r="F1459" s="183"/>
      <c r="G1459" s="179"/>
    </row>
    <row r="1460" spans="1:7" ht="15.75">
      <c r="A1460" s="169"/>
      <c r="B1460" s="170"/>
      <c r="C1460" s="171"/>
      <c r="D1460" s="162"/>
      <c r="E1460" s="162"/>
      <c r="F1460" s="183"/>
      <c r="G1460" s="179"/>
    </row>
    <row r="1461" spans="1:7" ht="15.75">
      <c r="A1461" s="169"/>
      <c r="B1461" s="170"/>
      <c r="C1461" s="171"/>
      <c r="D1461" s="162"/>
      <c r="E1461" s="162"/>
      <c r="F1461" s="183"/>
      <c r="G1461" s="179"/>
    </row>
    <row r="1462" spans="1:7" ht="15.75">
      <c r="A1462" s="169"/>
      <c r="B1462" s="170"/>
      <c r="C1462" s="171"/>
      <c r="D1462" s="162"/>
      <c r="E1462" s="162"/>
      <c r="F1462" s="183"/>
      <c r="G1462" s="179"/>
    </row>
    <row r="1463" spans="1:7" ht="15.75">
      <c r="A1463" s="169"/>
      <c r="B1463" s="170"/>
      <c r="C1463" s="171"/>
      <c r="D1463" s="162"/>
      <c r="E1463" s="162"/>
      <c r="F1463" s="183"/>
      <c r="G1463" s="179"/>
    </row>
    <row r="1464" spans="1:7" ht="15.75">
      <c r="A1464" s="169"/>
      <c r="B1464" s="170"/>
      <c r="C1464" s="171"/>
      <c r="D1464" s="162"/>
      <c r="E1464" s="162"/>
      <c r="F1464" s="183"/>
      <c r="G1464" s="179"/>
    </row>
    <row r="1465" spans="1:7" ht="15.75">
      <c r="A1465" s="169"/>
      <c r="B1465" s="170"/>
      <c r="C1465" s="171"/>
      <c r="D1465" s="162"/>
      <c r="E1465" s="162"/>
      <c r="F1465" s="183"/>
      <c r="G1465" s="179"/>
    </row>
    <row r="1466" spans="1:7" ht="15.75">
      <c r="A1466" s="169"/>
      <c r="B1466" s="170"/>
      <c r="C1466" s="171"/>
      <c r="D1466" s="162"/>
      <c r="E1466" s="162"/>
      <c r="F1466" s="183"/>
      <c r="G1466" s="179"/>
    </row>
    <row r="1467" spans="1:7" ht="15.75">
      <c r="A1467" s="169"/>
      <c r="B1467" s="170"/>
      <c r="C1467" s="171"/>
      <c r="D1467" s="162"/>
      <c r="E1467" s="162"/>
      <c r="F1467" s="183"/>
      <c r="G1467" s="179"/>
    </row>
    <row r="1468" spans="1:7" ht="15.75">
      <c r="A1468" s="169"/>
      <c r="B1468" s="170"/>
      <c r="C1468" s="171"/>
      <c r="D1468" s="162"/>
      <c r="E1468" s="162"/>
      <c r="F1468" s="183"/>
      <c r="G1468" s="179"/>
    </row>
    <row r="1469" spans="1:7" ht="15.75">
      <c r="A1469" s="169"/>
      <c r="B1469" s="170"/>
      <c r="C1469" s="171"/>
      <c r="D1469" s="162"/>
      <c r="E1469" s="162"/>
      <c r="F1469" s="183"/>
      <c r="G1469" s="179"/>
    </row>
    <row r="1470" spans="1:7" ht="15.75">
      <c r="A1470" s="169"/>
      <c r="B1470" s="170"/>
      <c r="C1470" s="171"/>
      <c r="D1470" s="162"/>
      <c r="E1470" s="162"/>
      <c r="F1470" s="183"/>
      <c r="G1470" s="179"/>
    </row>
    <row r="1471" spans="1:7" ht="15.75">
      <c r="A1471" s="169"/>
      <c r="B1471" s="170"/>
      <c r="C1471" s="171"/>
      <c r="D1471" s="162"/>
      <c r="E1471" s="162"/>
      <c r="F1471" s="183"/>
      <c r="G1471" s="179"/>
    </row>
    <row r="1472" spans="1:7" ht="15.75">
      <c r="A1472" s="169"/>
      <c r="B1472" s="170"/>
      <c r="C1472" s="171"/>
      <c r="D1472" s="162"/>
      <c r="E1472" s="162"/>
      <c r="F1472" s="183"/>
      <c r="G1472" s="179"/>
    </row>
    <row r="1473" spans="1:7" ht="15.75">
      <c r="A1473" s="169"/>
      <c r="B1473" s="170"/>
      <c r="C1473" s="171"/>
      <c r="D1473" s="162"/>
      <c r="E1473" s="162"/>
      <c r="F1473" s="183"/>
      <c r="G1473" s="179"/>
    </row>
    <row r="1474" spans="1:7" ht="15.75">
      <c r="A1474" s="169"/>
      <c r="B1474" s="170"/>
      <c r="C1474" s="171"/>
      <c r="D1474" s="162"/>
      <c r="E1474" s="162"/>
      <c r="F1474" s="183"/>
      <c r="G1474" s="179"/>
    </row>
    <row r="1475" spans="1:7" ht="15.75">
      <c r="A1475" s="169"/>
      <c r="B1475" s="170"/>
      <c r="C1475" s="171"/>
      <c r="D1475" s="162"/>
      <c r="E1475" s="162"/>
      <c r="F1475" s="183"/>
      <c r="G1475" s="179"/>
    </row>
    <row r="1476" spans="1:7" ht="15.75">
      <c r="A1476" s="169"/>
      <c r="B1476" s="170"/>
      <c r="C1476" s="171"/>
      <c r="D1476" s="162"/>
      <c r="E1476" s="162"/>
      <c r="F1476" s="183"/>
      <c r="G1476" s="179"/>
    </row>
    <row r="1477" spans="1:7" ht="15.75">
      <c r="A1477" s="169"/>
      <c r="B1477" s="170"/>
      <c r="C1477" s="171"/>
      <c r="D1477" s="162"/>
      <c r="E1477" s="162"/>
      <c r="F1477" s="183"/>
      <c r="G1477" s="179"/>
    </row>
    <row r="1478" spans="1:7" ht="15.75">
      <c r="A1478" s="169"/>
      <c r="B1478" s="170"/>
      <c r="C1478" s="171"/>
      <c r="D1478" s="162"/>
      <c r="E1478" s="162"/>
      <c r="F1478" s="183"/>
      <c r="G1478" s="179"/>
    </row>
    <row r="1479" spans="1:7" ht="15.75">
      <c r="A1479" s="169"/>
      <c r="B1479" s="170"/>
      <c r="C1479" s="171"/>
      <c r="D1479" s="162"/>
      <c r="E1479" s="162"/>
      <c r="F1479" s="183"/>
      <c r="G1479" s="179"/>
    </row>
    <row r="1480" spans="1:7" ht="15.75">
      <c r="A1480" s="169"/>
      <c r="B1480" s="170"/>
      <c r="C1480" s="171"/>
      <c r="D1480" s="162"/>
      <c r="E1480" s="162"/>
      <c r="F1480" s="183"/>
      <c r="G1480" s="179"/>
    </row>
    <row r="1481" spans="1:7" ht="15.75">
      <c r="A1481" s="169"/>
      <c r="B1481" s="170"/>
      <c r="C1481" s="171"/>
      <c r="D1481" s="162"/>
      <c r="E1481" s="162"/>
      <c r="F1481" s="183"/>
      <c r="G1481" s="179"/>
    </row>
    <row r="1482" spans="1:7" ht="15.75">
      <c r="A1482" s="169"/>
      <c r="B1482" s="170"/>
      <c r="C1482" s="171"/>
      <c r="D1482" s="162"/>
      <c r="E1482" s="162"/>
      <c r="F1482" s="183"/>
      <c r="G1482" s="179"/>
    </row>
    <row r="1483" spans="1:7" ht="15.75">
      <c r="A1483" s="169"/>
      <c r="B1483" s="170"/>
      <c r="C1483" s="171"/>
      <c r="D1483" s="162"/>
      <c r="E1483" s="162"/>
      <c r="F1483" s="183"/>
      <c r="G1483" s="179"/>
    </row>
    <row r="1484" spans="1:7" ht="15.75">
      <c r="A1484" s="169"/>
      <c r="B1484" s="170"/>
      <c r="C1484" s="171"/>
      <c r="D1484" s="162"/>
      <c r="E1484" s="162"/>
      <c r="F1484" s="183"/>
      <c r="G1484" s="179"/>
    </row>
    <row r="1485" spans="1:7" ht="15.75">
      <c r="A1485" s="169"/>
      <c r="B1485" s="170"/>
      <c r="C1485" s="171"/>
      <c r="D1485" s="162"/>
      <c r="E1485" s="162"/>
      <c r="F1485" s="183"/>
      <c r="G1485" s="179"/>
    </row>
    <row r="1486" spans="1:7" ht="15.75">
      <c r="A1486" s="169"/>
      <c r="B1486" s="170"/>
      <c r="C1486" s="171"/>
      <c r="D1486" s="162"/>
      <c r="E1486" s="162"/>
      <c r="F1486" s="183"/>
      <c r="G1486" s="179"/>
    </row>
    <row r="1487" spans="1:7" ht="15.75">
      <c r="A1487" s="169"/>
      <c r="B1487" s="170"/>
      <c r="C1487" s="171"/>
      <c r="D1487" s="162"/>
      <c r="E1487" s="162"/>
      <c r="F1487" s="183"/>
      <c r="G1487" s="179"/>
    </row>
    <row r="1488" spans="1:7" ht="15.75">
      <c r="A1488" s="169"/>
      <c r="B1488" s="170"/>
      <c r="C1488" s="171"/>
      <c r="D1488" s="162"/>
      <c r="E1488" s="162"/>
      <c r="F1488" s="183"/>
      <c r="G1488" s="179"/>
    </row>
    <row r="1489" spans="1:7" ht="15.75">
      <c r="A1489" s="169"/>
      <c r="B1489" s="170"/>
      <c r="C1489" s="171"/>
      <c r="D1489" s="162"/>
      <c r="E1489" s="162"/>
      <c r="F1489" s="183"/>
      <c r="G1489" s="179"/>
    </row>
    <row r="1490" spans="1:7" ht="15.75">
      <c r="A1490" s="169"/>
      <c r="B1490" s="170"/>
      <c r="C1490" s="171"/>
      <c r="D1490" s="162"/>
      <c r="E1490" s="162"/>
      <c r="F1490" s="183"/>
      <c r="G1490" s="179"/>
    </row>
    <row r="1491" spans="1:7" ht="15.75">
      <c r="A1491" s="169"/>
      <c r="B1491" s="170"/>
      <c r="C1491" s="171"/>
      <c r="D1491" s="162"/>
      <c r="E1491" s="162"/>
      <c r="F1491" s="183"/>
      <c r="G1491" s="179"/>
    </row>
    <row r="1492" spans="1:7" ht="15.75">
      <c r="A1492" s="169"/>
      <c r="B1492" s="170"/>
      <c r="C1492" s="171"/>
      <c r="D1492" s="162"/>
      <c r="E1492" s="162"/>
      <c r="F1492" s="183"/>
      <c r="G1492" s="179"/>
    </row>
    <row r="1493" spans="1:7" ht="15.75">
      <c r="A1493" s="169"/>
      <c r="B1493" s="170"/>
      <c r="C1493" s="171"/>
      <c r="D1493" s="162"/>
      <c r="E1493" s="162"/>
      <c r="F1493" s="183"/>
      <c r="G1493" s="179"/>
    </row>
    <row r="1494" spans="1:7" ht="15.75">
      <c r="A1494" s="169"/>
      <c r="B1494" s="170"/>
      <c r="C1494" s="171"/>
      <c r="D1494" s="162"/>
      <c r="E1494" s="162"/>
      <c r="F1494" s="183"/>
      <c r="G1494" s="179"/>
    </row>
    <row r="1495" spans="1:7" ht="15.75">
      <c r="A1495" s="169"/>
      <c r="B1495" s="170"/>
      <c r="C1495" s="171"/>
      <c r="D1495" s="162"/>
      <c r="E1495" s="162"/>
      <c r="F1495" s="183"/>
      <c r="G1495" s="179"/>
    </row>
    <row r="1496" spans="1:7" ht="15.75">
      <c r="A1496" s="169"/>
      <c r="B1496" s="170"/>
      <c r="C1496" s="171"/>
      <c r="D1496" s="162"/>
      <c r="E1496" s="162"/>
      <c r="F1496" s="183"/>
      <c r="G1496" s="179"/>
    </row>
    <row r="1497" spans="1:7" ht="15.75">
      <c r="A1497" s="169"/>
      <c r="B1497" s="170"/>
      <c r="C1497" s="171"/>
      <c r="D1497" s="162"/>
      <c r="E1497" s="162"/>
      <c r="F1497" s="183"/>
      <c r="G1497" s="179"/>
    </row>
    <row r="1498" spans="1:7" ht="15.75">
      <c r="A1498" s="169"/>
      <c r="B1498" s="170"/>
      <c r="C1498" s="171"/>
      <c r="D1498" s="162"/>
      <c r="E1498" s="162"/>
      <c r="F1498" s="183"/>
      <c r="G1498" s="179"/>
    </row>
    <row r="1499" spans="1:7" ht="15.75">
      <c r="A1499" s="169"/>
      <c r="B1499" s="170"/>
      <c r="C1499" s="171"/>
      <c r="D1499" s="162"/>
      <c r="E1499" s="162"/>
      <c r="F1499" s="183"/>
      <c r="G1499" s="179"/>
    </row>
    <row r="1500" spans="1:7" ht="15.75">
      <c r="A1500" s="169"/>
      <c r="B1500" s="170"/>
      <c r="C1500" s="171"/>
      <c r="D1500" s="162"/>
      <c r="E1500" s="162"/>
      <c r="F1500" s="183"/>
      <c r="G1500" s="179"/>
    </row>
    <row r="1501" spans="1:7" ht="15.75">
      <c r="A1501" s="169"/>
      <c r="B1501" s="170"/>
      <c r="C1501" s="171"/>
      <c r="D1501" s="162"/>
      <c r="E1501" s="162"/>
      <c r="F1501" s="183"/>
      <c r="G1501" s="179"/>
    </row>
    <row r="1502" spans="1:7" ht="15.75">
      <c r="A1502" s="169"/>
      <c r="B1502" s="170"/>
      <c r="C1502" s="171"/>
      <c r="D1502" s="162"/>
      <c r="E1502" s="162"/>
      <c r="F1502" s="183"/>
      <c r="G1502" s="179"/>
    </row>
    <row r="1503" spans="1:7" ht="15.75">
      <c r="A1503" s="169"/>
      <c r="B1503" s="170"/>
      <c r="C1503" s="171"/>
      <c r="D1503" s="162"/>
      <c r="E1503" s="162"/>
      <c r="F1503" s="183"/>
      <c r="G1503" s="179"/>
    </row>
    <row r="1504" spans="1:7" ht="15.75">
      <c r="A1504" s="169"/>
      <c r="B1504" s="170"/>
      <c r="C1504" s="171"/>
      <c r="D1504" s="162"/>
      <c r="E1504" s="162"/>
      <c r="F1504" s="183"/>
      <c r="G1504" s="179"/>
    </row>
    <row r="1505" spans="1:7" ht="15.75">
      <c r="A1505" s="169"/>
      <c r="B1505" s="170"/>
      <c r="C1505" s="171"/>
      <c r="D1505" s="162"/>
      <c r="E1505" s="162"/>
      <c r="F1505" s="183"/>
      <c r="G1505" s="179"/>
    </row>
    <row r="1506" spans="1:7" ht="15.75">
      <c r="A1506" s="169"/>
      <c r="B1506" s="170"/>
      <c r="C1506" s="171"/>
      <c r="D1506" s="162"/>
      <c r="E1506" s="162"/>
      <c r="F1506" s="183"/>
      <c r="G1506" s="179"/>
    </row>
    <row r="1507" spans="1:7" ht="15.75">
      <c r="A1507" s="169"/>
      <c r="B1507" s="170"/>
      <c r="C1507" s="171"/>
      <c r="D1507" s="162"/>
      <c r="E1507" s="162"/>
      <c r="F1507" s="183"/>
      <c r="G1507" s="179"/>
    </row>
    <row r="1508" spans="1:7" ht="15.75">
      <c r="A1508" s="169"/>
      <c r="B1508" s="170"/>
      <c r="C1508" s="171"/>
      <c r="D1508" s="162"/>
      <c r="E1508" s="162"/>
      <c r="F1508" s="183"/>
      <c r="G1508" s="179"/>
    </row>
    <row r="1509" spans="1:7" ht="15.75">
      <c r="A1509" s="169"/>
      <c r="B1509" s="170"/>
      <c r="C1509" s="171"/>
      <c r="D1509" s="162"/>
      <c r="E1509" s="162"/>
      <c r="F1509" s="183"/>
      <c r="G1509" s="179"/>
    </row>
    <row r="1510" spans="1:7" ht="15.75">
      <c r="A1510" s="169"/>
      <c r="B1510" s="170"/>
      <c r="C1510" s="171"/>
      <c r="D1510" s="162"/>
      <c r="E1510" s="162"/>
      <c r="F1510" s="183"/>
      <c r="G1510" s="179"/>
    </row>
    <row r="1511" spans="1:7" ht="15.75">
      <c r="A1511" s="169"/>
      <c r="B1511" s="170"/>
      <c r="C1511" s="171"/>
      <c r="D1511" s="162"/>
      <c r="E1511" s="162"/>
      <c r="F1511" s="183"/>
      <c r="G1511" s="179"/>
    </row>
    <row r="1512" spans="1:7" ht="15.75">
      <c r="A1512" s="169"/>
      <c r="B1512" s="170"/>
      <c r="C1512" s="171"/>
      <c r="D1512" s="162"/>
      <c r="E1512" s="162"/>
      <c r="F1512" s="183"/>
      <c r="G1512" s="179"/>
    </row>
    <row r="1513" spans="1:7" ht="15.75">
      <c r="A1513" s="169"/>
      <c r="B1513" s="170"/>
      <c r="C1513" s="171"/>
      <c r="D1513" s="162"/>
      <c r="E1513" s="162"/>
      <c r="F1513" s="183"/>
      <c r="G1513" s="179"/>
    </row>
    <row r="1514" spans="1:7" ht="15.75">
      <c r="A1514" s="169"/>
      <c r="B1514" s="170"/>
      <c r="C1514" s="171"/>
      <c r="D1514" s="162"/>
      <c r="E1514" s="162"/>
      <c r="F1514" s="183"/>
      <c r="G1514" s="179"/>
    </row>
    <row r="1515" spans="1:7" ht="15.75">
      <c r="A1515" s="169"/>
      <c r="B1515" s="170"/>
      <c r="C1515" s="171"/>
      <c r="D1515" s="162"/>
      <c r="E1515" s="162"/>
      <c r="F1515" s="183"/>
      <c r="G1515" s="179"/>
    </row>
    <row r="1516" spans="1:7" ht="15.75">
      <c r="A1516" s="169"/>
      <c r="B1516" s="170"/>
      <c r="C1516" s="171"/>
      <c r="D1516" s="162"/>
      <c r="E1516" s="162"/>
      <c r="F1516" s="183"/>
      <c r="G1516" s="179"/>
    </row>
    <row r="1517" spans="1:7" ht="15.75">
      <c r="A1517" s="169"/>
      <c r="B1517" s="170"/>
      <c r="C1517" s="171"/>
      <c r="D1517" s="162"/>
      <c r="E1517" s="162"/>
      <c r="F1517" s="183"/>
      <c r="G1517" s="179"/>
    </row>
    <row r="1518" spans="1:7" ht="15.75">
      <c r="A1518" s="169"/>
      <c r="B1518" s="170"/>
      <c r="C1518" s="171"/>
      <c r="D1518" s="162"/>
      <c r="E1518" s="162"/>
      <c r="F1518" s="183"/>
      <c r="G1518" s="179"/>
    </row>
    <row r="1519" spans="1:7" ht="15.75">
      <c r="A1519" s="169"/>
      <c r="B1519" s="170"/>
      <c r="C1519" s="171"/>
      <c r="D1519" s="162"/>
      <c r="E1519" s="162"/>
      <c r="F1519" s="183"/>
      <c r="G1519" s="179"/>
    </row>
    <row r="1520" spans="1:7" ht="15.75">
      <c r="A1520" s="169"/>
      <c r="B1520" s="170"/>
      <c r="C1520" s="171"/>
      <c r="D1520" s="162"/>
      <c r="E1520" s="162"/>
      <c r="F1520" s="183"/>
      <c r="G1520" s="179"/>
    </row>
    <row r="1521" spans="1:7" ht="15.75">
      <c r="A1521" s="169"/>
      <c r="B1521" s="170"/>
      <c r="C1521" s="171"/>
      <c r="D1521" s="162"/>
      <c r="E1521" s="162"/>
      <c r="F1521" s="183"/>
      <c r="G1521" s="179"/>
    </row>
    <row r="1522" spans="1:7" ht="15.75">
      <c r="A1522" s="169"/>
      <c r="B1522" s="170"/>
      <c r="C1522" s="171"/>
      <c r="D1522" s="162"/>
      <c r="E1522" s="162"/>
      <c r="F1522" s="183"/>
      <c r="G1522" s="179"/>
    </row>
    <row r="1523" spans="1:7" ht="15.75">
      <c r="A1523" s="169"/>
      <c r="B1523" s="170"/>
      <c r="C1523" s="171"/>
      <c r="D1523" s="162"/>
      <c r="E1523" s="162"/>
      <c r="F1523" s="183"/>
      <c r="G1523" s="179"/>
    </row>
    <row r="1524" spans="1:7" ht="15.75">
      <c r="A1524" s="169"/>
      <c r="B1524" s="170"/>
      <c r="C1524" s="171"/>
      <c r="D1524" s="162"/>
      <c r="E1524" s="162"/>
      <c r="F1524" s="183"/>
      <c r="G1524" s="179"/>
    </row>
    <row r="1525" spans="1:7" ht="15.75">
      <c r="A1525" s="169"/>
      <c r="B1525" s="170"/>
      <c r="C1525" s="171"/>
      <c r="D1525" s="162"/>
      <c r="E1525" s="162"/>
      <c r="F1525" s="183"/>
      <c r="G1525" s="179"/>
    </row>
    <row r="1526" spans="1:7" ht="15.75">
      <c r="A1526" s="169"/>
      <c r="B1526" s="170"/>
      <c r="C1526" s="171"/>
      <c r="D1526" s="162"/>
      <c r="E1526" s="162"/>
      <c r="F1526" s="183"/>
      <c r="G1526" s="179"/>
    </row>
    <row r="1527" spans="1:7" ht="15.75">
      <c r="A1527" s="169"/>
      <c r="B1527" s="170"/>
      <c r="C1527" s="171"/>
      <c r="D1527" s="162"/>
      <c r="E1527" s="162"/>
      <c r="F1527" s="183"/>
      <c r="G1527" s="179"/>
    </row>
    <row r="1528" spans="1:7" ht="15.75">
      <c r="A1528" s="169"/>
      <c r="B1528" s="170"/>
      <c r="C1528" s="171"/>
      <c r="D1528" s="162"/>
      <c r="E1528" s="162"/>
      <c r="F1528" s="183"/>
      <c r="G1528" s="179"/>
    </row>
    <row r="1529" spans="1:7" ht="15.75">
      <c r="A1529" s="169"/>
      <c r="B1529" s="170"/>
      <c r="C1529" s="171"/>
      <c r="D1529" s="162"/>
      <c r="E1529" s="162"/>
      <c r="F1529" s="183"/>
      <c r="G1529" s="179"/>
    </row>
    <row r="1530" spans="1:7" ht="15.75">
      <c r="A1530" s="169"/>
      <c r="B1530" s="170"/>
      <c r="C1530" s="171"/>
      <c r="D1530" s="162"/>
      <c r="E1530" s="162"/>
      <c r="F1530" s="183"/>
      <c r="G1530" s="179"/>
    </row>
    <row r="1531" spans="1:7" ht="15.75">
      <c r="A1531" s="169"/>
      <c r="B1531" s="170"/>
      <c r="C1531" s="171"/>
      <c r="D1531" s="162"/>
      <c r="E1531" s="162"/>
      <c r="F1531" s="183"/>
      <c r="G1531" s="179"/>
    </row>
    <row r="1532" spans="1:7" ht="15.75">
      <c r="A1532" s="169"/>
      <c r="B1532" s="170"/>
      <c r="C1532" s="171"/>
      <c r="D1532" s="162"/>
      <c r="E1532" s="162"/>
      <c r="F1532" s="183"/>
      <c r="G1532" s="179"/>
    </row>
    <row r="1533" spans="1:7" ht="15.75">
      <c r="A1533" s="169"/>
      <c r="B1533" s="170"/>
      <c r="C1533" s="171"/>
      <c r="D1533" s="162"/>
      <c r="E1533" s="162"/>
      <c r="F1533" s="183"/>
      <c r="G1533" s="179"/>
    </row>
    <row r="1534" spans="1:7" ht="15.75">
      <c r="A1534" s="169"/>
      <c r="B1534" s="170"/>
      <c r="C1534" s="171"/>
      <c r="D1534" s="162"/>
      <c r="E1534" s="162"/>
      <c r="F1534" s="183"/>
      <c r="G1534" s="179"/>
    </row>
    <row r="1535" spans="1:7" ht="15.75">
      <c r="A1535" s="169"/>
      <c r="B1535" s="170"/>
      <c r="C1535" s="171"/>
      <c r="D1535" s="162"/>
      <c r="E1535" s="162"/>
      <c r="F1535" s="183"/>
      <c r="G1535" s="179"/>
    </row>
    <row r="1536" spans="1:7" ht="15.75">
      <c r="A1536" s="169"/>
      <c r="B1536" s="170"/>
      <c r="C1536" s="171"/>
      <c r="D1536" s="162"/>
      <c r="E1536" s="162"/>
      <c r="F1536" s="183"/>
      <c r="G1536" s="179"/>
    </row>
    <row r="1537" spans="1:7" ht="15.75">
      <c r="A1537" s="169"/>
      <c r="B1537" s="170"/>
      <c r="C1537" s="171"/>
      <c r="D1537" s="162"/>
      <c r="E1537" s="162"/>
      <c r="F1537" s="183"/>
      <c r="G1537" s="179"/>
    </row>
    <row r="1538" spans="1:7" ht="15.75">
      <c r="A1538" s="169"/>
      <c r="B1538" s="170"/>
      <c r="C1538" s="171"/>
      <c r="D1538" s="162"/>
      <c r="E1538" s="162"/>
      <c r="F1538" s="183"/>
      <c r="G1538" s="179"/>
    </row>
    <row r="1539" spans="1:7" ht="15.75">
      <c r="A1539" s="169"/>
      <c r="B1539" s="170"/>
      <c r="C1539" s="171"/>
      <c r="D1539" s="162"/>
      <c r="E1539" s="162"/>
      <c r="F1539" s="183"/>
      <c r="G1539" s="179"/>
    </row>
    <row r="1540" spans="1:7" ht="15.75">
      <c r="A1540" s="169"/>
      <c r="B1540" s="170"/>
      <c r="C1540" s="171"/>
      <c r="D1540" s="162"/>
      <c r="E1540" s="162"/>
      <c r="F1540" s="183"/>
      <c r="G1540" s="179"/>
    </row>
    <row r="1541" spans="1:7" ht="15.75">
      <c r="A1541" s="169"/>
      <c r="B1541" s="170"/>
      <c r="C1541" s="171"/>
      <c r="D1541" s="162"/>
      <c r="E1541" s="162"/>
      <c r="F1541" s="183"/>
      <c r="G1541" s="179"/>
    </row>
    <row r="1542" spans="1:7" ht="15.75">
      <c r="A1542" s="169"/>
      <c r="B1542" s="170"/>
      <c r="C1542" s="171"/>
      <c r="D1542" s="162"/>
      <c r="E1542" s="162"/>
      <c r="F1542" s="183"/>
      <c r="G1542" s="179"/>
    </row>
    <row r="1543" spans="1:7" ht="15.75">
      <c r="A1543" s="169"/>
      <c r="B1543" s="170"/>
      <c r="C1543" s="171"/>
      <c r="D1543" s="162"/>
      <c r="E1543" s="162"/>
      <c r="F1543" s="183"/>
      <c r="G1543" s="179"/>
    </row>
    <row r="1544" spans="1:7" ht="15.75">
      <c r="A1544" s="169"/>
      <c r="B1544" s="170"/>
      <c r="C1544" s="171"/>
      <c r="D1544" s="162"/>
      <c r="E1544" s="162"/>
      <c r="F1544" s="183"/>
      <c r="G1544" s="179"/>
    </row>
    <row r="1545" spans="1:7" ht="15.75">
      <c r="A1545" s="169"/>
      <c r="B1545" s="170"/>
      <c r="C1545" s="171"/>
      <c r="D1545" s="162"/>
      <c r="E1545" s="162"/>
      <c r="F1545" s="183"/>
      <c r="G1545" s="179"/>
    </row>
    <row r="1546" spans="1:7" ht="15.75">
      <c r="A1546" s="169"/>
      <c r="B1546" s="170"/>
      <c r="C1546" s="171"/>
      <c r="D1546" s="162"/>
      <c r="E1546" s="162"/>
      <c r="F1546" s="183"/>
      <c r="G1546" s="179"/>
    </row>
    <row r="1547" spans="1:7" ht="15.75">
      <c r="A1547" s="169"/>
      <c r="B1547" s="170"/>
      <c r="C1547" s="171"/>
      <c r="D1547" s="162"/>
      <c r="E1547" s="162"/>
      <c r="F1547" s="183"/>
      <c r="G1547" s="179"/>
    </row>
    <row r="1548" spans="1:7" ht="15.75">
      <c r="A1548" s="169"/>
      <c r="B1548" s="170"/>
      <c r="C1548" s="171"/>
      <c r="D1548" s="162"/>
      <c r="E1548" s="162"/>
      <c r="F1548" s="183"/>
      <c r="G1548" s="179"/>
    </row>
    <row r="1549" spans="1:7" ht="15.75">
      <c r="A1549" s="169"/>
      <c r="B1549" s="170"/>
      <c r="C1549" s="171"/>
      <c r="D1549" s="162"/>
      <c r="E1549" s="162"/>
      <c r="F1549" s="183"/>
      <c r="G1549" s="179"/>
    </row>
    <row r="1550" spans="1:7" ht="15.75">
      <c r="A1550" s="169"/>
      <c r="B1550" s="170"/>
      <c r="C1550" s="171"/>
      <c r="D1550" s="162"/>
      <c r="E1550" s="162"/>
      <c r="F1550" s="183"/>
      <c r="G1550" s="179"/>
    </row>
    <row r="1551" spans="1:7" ht="15.75">
      <c r="A1551" s="169"/>
      <c r="B1551" s="170"/>
      <c r="C1551" s="171"/>
      <c r="D1551" s="162"/>
      <c r="E1551" s="162"/>
      <c r="F1551" s="183"/>
      <c r="G1551" s="179"/>
    </row>
    <row r="1552" spans="1:7" ht="15.75">
      <c r="A1552" s="169"/>
      <c r="B1552" s="170"/>
      <c r="C1552" s="171"/>
      <c r="D1552" s="162"/>
      <c r="E1552" s="162"/>
      <c r="F1552" s="183"/>
      <c r="G1552" s="179"/>
    </row>
    <row r="1553" spans="1:7" ht="15.75">
      <c r="A1553" s="169"/>
      <c r="B1553" s="170"/>
      <c r="C1553" s="171"/>
      <c r="D1553" s="162"/>
      <c r="E1553" s="162"/>
      <c r="F1553" s="183"/>
      <c r="G1553" s="179"/>
    </row>
    <row r="1554" spans="1:7" ht="15.75">
      <c r="A1554" s="169"/>
      <c r="B1554" s="170"/>
      <c r="C1554" s="171"/>
      <c r="D1554" s="162"/>
      <c r="E1554" s="162"/>
      <c r="F1554" s="183"/>
      <c r="G1554" s="179"/>
    </row>
    <row r="1555" spans="1:7" ht="15.75">
      <c r="A1555" s="169"/>
      <c r="B1555" s="170"/>
      <c r="C1555" s="171"/>
      <c r="D1555" s="162"/>
      <c r="E1555" s="162"/>
      <c r="F1555" s="183"/>
      <c r="G1555" s="179"/>
    </row>
    <row r="1556" spans="1:7" ht="15.75">
      <c r="A1556" s="169"/>
      <c r="B1556" s="170"/>
      <c r="C1556" s="171"/>
      <c r="D1556" s="162"/>
      <c r="E1556" s="162"/>
      <c r="F1556" s="183"/>
      <c r="G1556" s="179"/>
    </row>
    <row r="1557" spans="1:7" ht="15.75">
      <c r="A1557" s="169"/>
      <c r="B1557" s="170"/>
      <c r="C1557" s="171"/>
      <c r="D1557" s="162"/>
      <c r="E1557" s="162"/>
      <c r="F1557" s="183"/>
      <c r="G1557" s="179"/>
    </row>
    <row r="1558" spans="1:7" ht="15.75">
      <c r="A1558" s="169"/>
      <c r="B1558" s="170"/>
      <c r="C1558" s="171"/>
      <c r="D1558" s="162"/>
      <c r="E1558" s="162"/>
      <c r="F1558" s="183"/>
      <c r="G1558" s="179"/>
    </row>
    <row r="1559" spans="1:7" ht="15.75">
      <c r="A1559" s="169"/>
      <c r="B1559" s="170"/>
      <c r="C1559" s="171"/>
      <c r="D1559" s="162"/>
      <c r="E1559" s="162"/>
      <c r="F1559" s="183"/>
      <c r="G1559" s="179"/>
    </row>
    <row r="1560" spans="1:7" ht="15.75">
      <c r="A1560" s="169"/>
      <c r="B1560" s="170"/>
      <c r="C1560" s="171"/>
      <c r="D1560" s="162"/>
      <c r="E1560" s="162"/>
      <c r="F1560" s="183"/>
      <c r="G1560" s="179"/>
    </row>
    <row r="1561" spans="1:7" ht="15.75">
      <c r="A1561" s="169"/>
      <c r="B1561" s="170"/>
      <c r="C1561" s="171"/>
      <c r="D1561" s="162"/>
      <c r="E1561" s="162"/>
      <c r="F1561" s="183"/>
      <c r="G1561" s="179"/>
    </row>
    <row r="1562" spans="1:7" ht="15.75">
      <c r="A1562" s="169"/>
      <c r="B1562" s="170"/>
      <c r="C1562" s="171"/>
      <c r="D1562" s="162"/>
      <c r="E1562" s="162"/>
      <c r="F1562" s="183"/>
      <c r="G1562" s="179"/>
    </row>
    <row r="1563" spans="1:7" ht="15.75">
      <c r="A1563" s="169"/>
      <c r="B1563" s="170"/>
      <c r="C1563" s="171"/>
      <c r="D1563" s="162"/>
      <c r="E1563" s="162"/>
      <c r="F1563" s="183"/>
      <c r="G1563" s="179"/>
    </row>
    <row r="1564" spans="1:7" ht="15.75">
      <c r="A1564" s="169"/>
      <c r="B1564" s="170"/>
      <c r="C1564" s="171"/>
      <c r="D1564" s="162"/>
      <c r="E1564" s="162"/>
      <c r="F1564" s="183"/>
      <c r="G1564" s="179"/>
    </row>
    <row r="1565" spans="1:7" ht="15.75">
      <c r="A1565" s="169"/>
      <c r="B1565" s="170"/>
      <c r="C1565" s="171"/>
      <c r="D1565" s="162"/>
      <c r="E1565" s="162"/>
      <c r="F1565" s="183"/>
      <c r="G1565" s="179"/>
    </row>
    <row r="1566" spans="1:7" ht="15.75">
      <c r="A1566" s="169"/>
      <c r="B1566" s="170"/>
      <c r="C1566" s="171"/>
      <c r="D1566" s="162"/>
      <c r="E1566" s="162"/>
      <c r="F1566" s="183"/>
      <c r="G1566" s="179"/>
    </row>
    <row r="1567" spans="1:7" ht="15.75">
      <c r="A1567" s="169"/>
      <c r="B1567" s="170"/>
      <c r="C1567" s="171"/>
      <c r="D1567" s="162"/>
      <c r="E1567" s="162"/>
      <c r="F1567" s="183"/>
      <c r="G1567" s="179"/>
    </row>
    <row r="1568" spans="1:7" ht="15.75">
      <c r="A1568" s="169"/>
      <c r="B1568" s="170"/>
      <c r="C1568" s="171"/>
      <c r="D1568" s="162"/>
      <c r="E1568" s="162"/>
      <c r="F1568" s="183"/>
      <c r="G1568" s="179"/>
    </row>
    <row r="1569" spans="1:7" ht="15.75">
      <c r="A1569" s="169"/>
      <c r="B1569" s="170"/>
      <c r="C1569" s="171"/>
      <c r="D1569" s="162"/>
      <c r="E1569" s="162"/>
      <c r="F1569" s="183"/>
      <c r="G1569" s="179"/>
    </row>
    <row r="1570" spans="1:7" ht="15.75">
      <c r="A1570" s="169"/>
      <c r="B1570" s="170"/>
      <c r="C1570" s="171"/>
      <c r="D1570" s="162"/>
      <c r="E1570" s="162"/>
      <c r="F1570" s="183"/>
      <c r="G1570" s="179"/>
    </row>
    <row r="1571" spans="1:7" ht="15.75">
      <c r="A1571" s="169"/>
      <c r="B1571" s="170"/>
      <c r="C1571" s="171"/>
      <c r="D1571" s="162"/>
      <c r="E1571" s="162"/>
      <c r="F1571" s="183"/>
      <c r="G1571" s="179"/>
    </row>
    <row r="1572" spans="1:7" ht="15.75">
      <c r="A1572" s="169"/>
      <c r="B1572" s="170"/>
      <c r="C1572" s="171"/>
      <c r="D1572" s="162"/>
      <c r="E1572" s="162"/>
      <c r="F1572" s="183"/>
      <c r="G1572" s="179"/>
    </row>
    <row r="1573" spans="1:7" ht="15.75">
      <c r="A1573" s="169"/>
      <c r="B1573" s="170"/>
      <c r="C1573" s="171"/>
      <c r="D1573" s="162"/>
      <c r="E1573" s="162"/>
      <c r="F1573" s="183"/>
      <c r="G1573" s="179"/>
    </row>
    <row r="1574" spans="1:7" ht="15.75">
      <c r="A1574" s="169"/>
      <c r="B1574" s="170"/>
      <c r="C1574" s="171"/>
      <c r="D1574" s="162"/>
      <c r="E1574" s="162"/>
      <c r="F1574" s="183"/>
      <c r="G1574" s="179"/>
    </row>
    <row r="1575" spans="1:7" ht="15.75">
      <c r="A1575" s="169"/>
      <c r="B1575" s="170"/>
      <c r="C1575" s="171"/>
      <c r="D1575" s="162"/>
      <c r="E1575" s="162"/>
      <c r="F1575" s="183"/>
      <c r="G1575" s="179"/>
    </row>
    <row r="1576" spans="1:7" ht="15.75">
      <c r="A1576" s="169"/>
      <c r="B1576" s="170"/>
      <c r="C1576" s="171"/>
      <c r="D1576" s="162"/>
      <c r="E1576" s="162"/>
      <c r="F1576" s="183"/>
      <c r="G1576" s="179"/>
    </row>
    <row r="1577" spans="1:7" ht="15.75">
      <c r="A1577" s="169"/>
      <c r="B1577" s="170"/>
      <c r="C1577" s="171"/>
      <c r="D1577" s="162"/>
      <c r="E1577" s="162"/>
      <c r="F1577" s="183"/>
      <c r="G1577" s="179"/>
    </row>
    <row r="1578" spans="1:7" ht="15.75">
      <c r="A1578" s="169"/>
      <c r="B1578" s="170"/>
      <c r="C1578" s="171"/>
      <c r="D1578" s="162"/>
      <c r="E1578" s="162"/>
      <c r="F1578" s="183"/>
      <c r="G1578" s="179"/>
    </row>
    <row r="1579" spans="1:7" ht="15.75">
      <c r="A1579" s="169"/>
      <c r="B1579" s="170"/>
      <c r="C1579" s="171"/>
      <c r="D1579" s="162"/>
      <c r="E1579" s="162"/>
      <c r="F1579" s="183"/>
      <c r="G1579" s="179"/>
    </row>
    <row r="1580" spans="1:7" ht="15.75">
      <c r="A1580" s="169"/>
      <c r="B1580" s="170"/>
      <c r="C1580" s="171"/>
      <c r="D1580" s="162"/>
      <c r="E1580" s="162"/>
      <c r="F1580" s="183"/>
      <c r="G1580" s="179"/>
    </row>
    <row r="1581" spans="1:7" ht="15.75">
      <c r="A1581" s="169"/>
      <c r="B1581" s="170"/>
      <c r="C1581" s="171"/>
      <c r="D1581" s="162"/>
      <c r="E1581" s="162"/>
      <c r="F1581" s="183"/>
      <c r="G1581" s="179"/>
    </row>
    <row r="1582" spans="1:7" ht="15.75">
      <c r="A1582" s="169"/>
      <c r="B1582" s="170"/>
      <c r="C1582" s="171"/>
      <c r="D1582" s="162"/>
      <c r="E1582" s="162"/>
      <c r="F1582" s="183"/>
      <c r="G1582" s="179"/>
    </row>
    <row r="1583" spans="1:7" ht="15.75">
      <c r="A1583" s="169"/>
      <c r="B1583" s="170"/>
      <c r="C1583" s="171"/>
      <c r="D1583" s="162"/>
      <c r="E1583" s="162"/>
      <c r="F1583" s="183"/>
      <c r="G1583" s="179"/>
    </row>
    <row r="1584" spans="1:7" ht="15.75">
      <c r="A1584" s="169"/>
      <c r="B1584" s="170"/>
      <c r="C1584" s="171"/>
      <c r="D1584" s="162"/>
      <c r="E1584" s="162"/>
      <c r="F1584" s="183"/>
      <c r="G1584" s="179"/>
    </row>
    <row r="1585" spans="1:7" ht="15.75">
      <c r="A1585" s="169"/>
      <c r="B1585" s="170"/>
      <c r="C1585" s="171"/>
      <c r="D1585" s="162"/>
      <c r="E1585" s="162"/>
      <c r="F1585" s="183"/>
      <c r="G1585" s="179"/>
    </row>
    <row r="1586" spans="1:7" ht="15.75">
      <c r="A1586" s="169"/>
      <c r="B1586" s="170"/>
      <c r="C1586" s="171"/>
      <c r="D1586" s="162"/>
      <c r="E1586" s="162"/>
      <c r="F1586" s="183"/>
      <c r="G1586" s="179"/>
    </row>
    <row r="1587" spans="1:7" ht="15.75">
      <c r="A1587" s="169"/>
      <c r="B1587" s="170"/>
      <c r="C1587" s="171"/>
      <c r="D1587" s="162"/>
      <c r="E1587" s="162"/>
      <c r="F1587" s="183"/>
      <c r="G1587" s="179"/>
    </row>
    <row r="1588" spans="1:7" ht="15.75">
      <c r="A1588" s="169"/>
      <c r="B1588" s="170"/>
      <c r="C1588" s="171"/>
      <c r="D1588" s="162"/>
      <c r="E1588" s="162"/>
      <c r="F1588" s="183"/>
      <c r="G1588" s="179"/>
    </row>
    <row r="1589" spans="1:7" ht="15.75">
      <c r="A1589" s="169"/>
      <c r="B1589" s="170"/>
      <c r="C1589" s="171"/>
      <c r="D1589" s="162"/>
      <c r="E1589" s="162"/>
      <c r="F1589" s="183"/>
      <c r="G1589" s="179"/>
    </row>
    <row r="1590" spans="1:7" ht="15.75">
      <c r="A1590" s="169"/>
      <c r="B1590" s="170"/>
      <c r="C1590" s="171"/>
      <c r="D1590" s="162"/>
      <c r="E1590" s="162"/>
      <c r="F1590" s="183"/>
      <c r="G1590" s="179"/>
    </row>
    <row r="1591" spans="1:7" ht="15.75">
      <c r="A1591" s="169"/>
      <c r="B1591" s="170"/>
      <c r="C1591" s="171"/>
      <c r="D1591" s="162"/>
      <c r="E1591" s="162"/>
      <c r="F1591" s="183"/>
      <c r="G1591" s="179"/>
    </row>
    <row r="1592" spans="1:7" ht="15.75">
      <c r="A1592" s="169"/>
      <c r="B1592" s="170"/>
      <c r="C1592" s="171"/>
      <c r="D1592" s="162"/>
      <c r="E1592" s="162"/>
      <c r="F1592" s="183"/>
      <c r="G1592" s="179"/>
    </row>
    <row r="1593" spans="1:7" ht="15.75">
      <c r="A1593" s="169"/>
      <c r="B1593" s="170"/>
      <c r="C1593" s="171"/>
      <c r="D1593" s="162"/>
      <c r="E1593" s="162"/>
      <c r="F1593" s="183"/>
      <c r="G1593" s="179"/>
    </row>
    <row r="1594" spans="1:7" ht="15.75">
      <c r="A1594" s="169"/>
      <c r="B1594" s="170"/>
      <c r="C1594" s="171"/>
      <c r="D1594" s="162"/>
      <c r="E1594" s="162"/>
      <c r="F1594" s="183"/>
      <c r="G1594" s="179"/>
    </row>
    <row r="1595" spans="1:7" ht="15.75">
      <c r="A1595" s="169"/>
      <c r="B1595" s="170"/>
      <c r="C1595" s="171"/>
      <c r="D1595" s="162"/>
      <c r="E1595" s="162"/>
      <c r="F1595" s="183"/>
      <c r="G1595" s="179"/>
    </row>
    <row r="1596" spans="1:7" ht="15.75">
      <c r="A1596" s="169"/>
      <c r="B1596" s="170"/>
      <c r="C1596" s="171"/>
      <c r="D1596" s="162"/>
      <c r="E1596" s="162"/>
      <c r="F1596" s="183"/>
      <c r="G1596" s="179"/>
    </row>
    <row r="1597" spans="1:7" ht="15.75">
      <c r="A1597" s="169"/>
      <c r="B1597" s="170"/>
      <c r="C1597" s="171"/>
      <c r="D1597" s="162"/>
      <c r="E1597" s="162"/>
      <c r="F1597" s="183"/>
      <c r="G1597" s="179"/>
    </row>
    <row r="1598" spans="1:7" ht="15.75">
      <c r="A1598" s="169"/>
      <c r="B1598" s="170"/>
      <c r="C1598" s="171"/>
      <c r="D1598" s="162"/>
      <c r="E1598" s="162"/>
      <c r="F1598" s="183"/>
      <c r="G1598" s="179"/>
    </row>
    <row r="1599" spans="1:7" ht="15.75">
      <c r="A1599" s="169"/>
      <c r="B1599" s="170"/>
      <c r="C1599" s="171"/>
      <c r="D1599" s="162"/>
      <c r="E1599" s="162"/>
      <c r="F1599" s="183"/>
      <c r="G1599" s="179"/>
    </row>
    <row r="1600" spans="1:7" ht="15.75">
      <c r="A1600" s="169"/>
      <c r="B1600" s="170"/>
      <c r="C1600" s="171"/>
      <c r="D1600" s="162"/>
      <c r="E1600" s="162"/>
      <c r="F1600" s="183"/>
      <c r="G1600" s="179"/>
    </row>
    <row r="1601" spans="1:7" ht="15.75">
      <c r="A1601" s="169"/>
      <c r="B1601" s="170"/>
      <c r="C1601" s="171"/>
      <c r="D1601" s="162"/>
      <c r="E1601" s="162"/>
      <c r="F1601" s="183"/>
      <c r="G1601" s="179"/>
    </row>
    <row r="1602" spans="1:7" ht="15.75">
      <c r="A1602" s="169"/>
      <c r="B1602" s="170"/>
      <c r="C1602" s="171"/>
      <c r="D1602" s="162"/>
      <c r="E1602" s="162"/>
      <c r="F1602" s="183"/>
      <c r="G1602" s="179"/>
    </row>
    <row r="1603" spans="1:7" ht="15.75">
      <c r="A1603" s="169"/>
      <c r="B1603" s="170"/>
      <c r="C1603" s="171"/>
      <c r="D1603" s="162"/>
      <c r="E1603" s="162"/>
      <c r="F1603" s="183"/>
      <c r="G1603" s="179"/>
    </row>
    <row r="1604" spans="1:7" ht="15.75">
      <c r="A1604" s="169"/>
      <c r="B1604" s="170"/>
      <c r="C1604" s="171"/>
      <c r="D1604" s="162"/>
      <c r="E1604" s="162"/>
      <c r="F1604" s="183"/>
      <c r="G1604" s="179"/>
    </row>
    <row r="1605" spans="1:7" ht="15.75">
      <c r="A1605" s="169"/>
      <c r="B1605" s="170"/>
      <c r="C1605" s="171"/>
      <c r="D1605" s="162"/>
      <c r="E1605" s="162"/>
      <c r="F1605" s="183"/>
      <c r="G1605" s="179"/>
    </row>
    <row r="1606" spans="1:7" ht="15.75">
      <c r="A1606" s="169"/>
      <c r="B1606" s="170"/>
      <c r="C1606" s="171"/>
      <c r="D1606" s="162"/>
      <c r="E1606" s="162"/>
      <c r="F1606" s="183"/>
      <c r="G1606" s="179"/>
    </row>
    <row r="1607" spans="1:7" ht="15.75">
      <c r="A1607" s="169"/>
      <c r="B1607" s="170"/>
      <c r="C1607" s="171"/>
      <c r="D1607" s="162"/>
      <c r="E1607" s="162"/>
      <c r="F1607" s="183"/>
      <c r="G1607" s="179"/>
    </row>
    <row r="1608" spans="1:7" ht="15.75">
      <c r="A1608" s="169"/>
      <c r="B1608" s="170"/>
      <c r="C1608" s="171"/>
      <c r="D1608" s="162"/>
      <c r="E1608" s="162"/>
      <c r="F1608" s="183"/>
      <c r="G1608" s="179"/>
    </row>
    <row r="1609" spans="1:7" ht="15.75">
      <c r="A1609" s="169"/>
      <c r="B1609" s="170"/>
      <c r="C1609" s="171"/>
      <c r="D1609" s="162"/>
      <c r="E1609" s="162"/>
      <c r="F1609" s="183"/>
      <c r="G1609" s="179"/>
    </row>
    <row r="1610" spans="1:7" ht="15.75">
      <c r="A1610" s="169"/>
      <c r="B1610" s="170"/>
      <c r="C1610" s="171"/>
      <c r="D1610" s="162"/>
      <c r="E1610" s="162"/>
      <c r="F1610" s="183"/>
      <c r="G1610" s="179"/>
    </row>
    <row r="1611" spans="1:7" ht="15.75">
      <c r="A1611" s="169"/>
      <c r="B1611" s="170"/>
      <c r="C1611" s="171"/>
      <c r="D1611" s="162"/>
      <c r="E1611" s="162"/>
      <c r="F1611" s="183"/>
      <c r="G1611" s="179"/>
    </row>
    <row r="1612" spans="1:7" ht="15.75">
      <c r="A1612" s="169"/>
      <c r="B1612" s="170"/>
      <c r="C1612" s="171"/>
      <c r="D1612" s="162"/>
      <c r="E1612" s="162"/>
      <c r="F1612" s="183"/>
      <c r="G1612" s="179"/>
    </row>
    <row r="1613" spans="1:7" ht="15.75">
      <c r="A1613" s="169"/>
      <c r="B1613" s="170"/>
      <c r="C1613" s="171"/>
      <c r="D1613" s="162"/>
      <c r="E1613" s="162"/>
      <c r="F1613" s="183"/>
      <c r="G1613" s="179"/>
    </row>
    <row r="1614" spans="1:7" ht="15.75">
      <c r="A1614" s="169"/>
      <c r="B1614" s="170"/>
      <c r="C1614" s="171"/>
      <c r="D1614" s="162"/>
      <c r="E1614" s="162"/>
      <c r="F1614" s="183"/>
      <c r="G1614" s="179"/>
    </row>
    <row r="1615" spans="1:7" ht="15.75">
      <c r="A1615" s="169"/>
      <c r="B1615" s="170"/>
      <c r="C1615" s="171"/>
      <c r="D1615" s="162"/>
      <c r="E1615" s="162"/>
      <c r="F1615" s="183"/>
      <c r="G1615" s="179"/>
    </row>
    <row r="1616" spans="1:7" ht="15.75">
      <c r="A1616" s="169"/>
      <c r="B1616" s="170"/>
      <c r="C1616" s="171"/>
      <c r="D1616" s="162"/>
      <c r="E1616" s="162"/>
      <c r="F1616" s="183"/>
      <c r="G1616" s="179"/>
    </row>
    <row r="1617" spans="1:7" ht="15.75">
      <c r="A1617" s="169"/>
      <c r="B1617" s="170"/>
      <c r="C1617" s="171"/>
      <c r="D1617" s="162"/>
      <c r="E1617" s="162"/>
      <c r="F1617" s="183"/>
      <c r="G1617" s="179"/>
    </row>
    <row r="1618" spans="1:7" ht="15.75">
      <c r="A1618" s="169"/>
      <c r="B1618" s="170"/>
      <c r="C1618" s="171"/>
      <c r="D1618" s="162"/>
      <c r="E1618" s="162"/>
      <c r="F1618" s="183"/>
      <c r="G1618" s="179"/>
    </row>
    <row r="1619" spans="1:7" ht="15.75">
      <c r="A1619" s="169"/>
      <c r="B1619" s="170"/>
      <c r="C1619" s="171"/>
      <c r="D1619" s="162"/>
      <c r="E1619" s="162"/>
      <c r="F1619" s="183"/>
      <c r="G1619" s="179"/>
    </row>
    <row r="1620" spans="1:7" ht="15.75">
      <c r="A1620" s="169"/>
      <c r="B1620" s="170"/>
      <c r="C1620" s="171"/>
      <c r="D1620" s="162"/>
      <c r="E1620" s="162"/>
      <c r="F1620" s="183"/>
      <c r="G1620" s="179"/>
    </row>
    <row r="1621" spans="1:7" ht="15.75">
      <c r="A1621" s="169"/>
      <c r="B1621" s="170"/>
      <c r="C1621" s="171"/>
      <c r="D1621" s="162"/>
      <c r="E1621" s="162"/>
      <c r="F1621" s="183"/>
      <c r="G1621" s="179"/>
    </row>
    <row r="1622" spans="1:7" ht="15.75">
      <c r="A1622" s="169"/>
      <c r="B1622" s="170"/>
      <c r="C1622" s="171"/>
      <c r="D1622" s="162"/>
      <c r="E1622" s="162"/>
      <c r="F1622" s="183"/>
      <c r="G1622" s="179"/>
    </row>
    <row r="1623" spans="1:7" ht="15.75">
      <c r="A1623" s="169"/>
      <c r="B1623" s="170"/>
      <c r="C1623" s="171"/>
      <c r="D1623" s="162"/>
      <c r="E1623" s="162"/>
      <c r="F1623" s="183"/>
      <c r="G1623" s="179"/>
    </row>
    <row r="1624" spans="1:7" ht="15.75">
      <c r="A1624" s="169"/>
      <c r="B1624" s="170"/>
      <c r="C1624" s="171"/>
      <c r="D1624" s="162"/>
      <c r="E1624" s="162"/>
      <c r="F1624" s="183"/>
      <c r="G1624" s="179"/>
    </row>
    <row r="1625" spans="1:7" ht="15.75">
      <c r="A1625" s="169"/>
      <c r="B1625" s="170"/>
      <c r="C1625" s="171"/>
      <c r="D1625" s="162"/>
      <c r="E1625" s="162"/>
      <c r="F1625" s="183"/>
      <c r="G1625" s="179"/>
    </row>
    <row r="1626" spans="1:7" ht="15.75">
      <c r="A1626" s="169"/>
      <c r="B1626" s="170"/>
      <c r="C1626" s="171"/>
      <c r="D1626" s="162"/>
      <c r="E1626" s="162"/>
      <c r="F1626" s="183"/>
      <c r="G1626" s="179"/>
    </row>
    <row r="1627" spans="1:7" ht="15.75">
      <c r="A1627" s="169"/>
      <c r="B1627" s="170"/>
      <c r="C1627" s="171"/>
      <c r="D1627" s="162"/>
      <c r="E1627" s="162"/>
      <c r="F1627" s="183"/>
      <c r="G1627" s="179"/>
    </row>
    <row r="1628" spans="1:7" ht="15.75">
      <c r="A1628" s="169"/>
      <c r="B1628" s="170"/>
      <c r="C1628" s="171"/>
      <c r="D1628" s="162"/>
      <c r="E1628" s="162"/>
      <c r="F1628" s="183"/>
      <c r="G1628" s="179"/>
    </row>
    <row r="1629" spans="1:7" ht="15.75">
      <c r="A1629" s="169"/>
      <c r="B1629" s="170"/>
      <c r="C1629" s="171"/>
      <c r="D1629" s="162"/>
      <c r="E1629" s="162"/>
      <c r="F1629" s="183"/>
      <c r="G1629" s="179"/>
    </row>
    <row r="1630" spans="1:7" ht="15.75">
      <c r="A1630" s="169"/>
      <c r="B1630" s="170"/>
      <c r="C1630" s="171"/>
      <c r="D1630" s="162"/>
      <c r="E1630" s="162"/>
      <c r="F1630" s="183"/>
      <c r="G1630" s="179"/>
    </row>
    <row r="1631" spans="1:7" ht="15.75">
      <c r="A1631" s="169"/>
      <c r="B1631" s="170"/>
      <c r="C1631" s="171"/>
      <c r="D1631" s="162"/>
      <c r="E1631" s="162"/>
      <c r="F1631" s="183"/>
      <c r="G1631" s="179"/>
    </row>
    <row r="1632" spans="1:7" ht="15.75">
      <c r="A1632" s="169"/>
      <c r="B1632" s="170"/>
      <c r="C1632" s="171"/>
      <c r="D1632" s="162"/>
      <c r="E1632" s="162"/>
      <c r="F1632" s="183"/>
      <c r="G1632" s="179"/>
    </row>
    <row r="1633" spans="1:7" ht="15.75">
      <c r="A1633" s="169"/>
      <c r="B1633" s="170"/>
      <c r="C1633" s="171"/>
      <c r="D1633" s="162"/>
      <c r="E1633" s="162"/>
      <c r="F1633" s="183"/>
      <c r="G1633" s="179"/>
    </row>
    <row r="1634" spans="1:7" ht="15.75">
      <c r="A1634" s="169"/>
      <c r="B1634" s="170"/>
      <c r="C1634" s="171"/>
      <c r="D1634" s="162"/>
      <c r="E1634" s="162"/>
      <c r="F1634" s="183"/>
      <c r="G1634" s="179"/>
    </row>
    <row r="1635" spans="1:7" ht="15.75">
      <c r="A1635" s="169"/>
      <c r="B1635" s="170"/>
      <c r="C1635" s="171"/>
      <c r="D1635" s="162"/>
      <c r="E1635" s="162"/>
      <c r="F1635" s="183"/>
      <c r="G1635" s="179"/>
    </row>
    <row r="1636" spans="1:7" ht="15.75">
      <c r="A1636" s="169"/>
      <c r="B1636" s="170"/>
      <c r="C1636" s="171"/>
      <c r="D1636" s="162"/>
      <c r="E1636" s="162"/>
      <c r="F1636" s="183"/>
      <c r="G1636" s="179"/>
    </row>
    <row r="1637" spans="1:7" ht="15.75">
      <c r="A1637" s="169"/>
      <c r="B1637" s="170"/>
      <c r="C1637" s="171"/>
      <c r="D1637" s="162"/>
      <c r="E1637" s="162"/>
      <c r="F1637" s="183"/>
      <c r="G1637" s="179"/>
    </row>
    <row r="1638" spans="1:7" ht="15.75">
      <c r="A1638" s="169"/>
      <c r="B1638" s="170"/>
      <c r="C1638" s="171"/>
      <c r="D1638" s="162"/>
      <c r="E1638" s="162"/>
      <c r="F1638" s="183"/>
      <c r="G1638" s="179"/>
    </row>
    <row r="1639" spans="1:7" ht="15.75">
      <c r="A1639" s="169"/>
      <c r="B1639" s="170"/>
      <c r="C1639" s="171"/>
      <c r="D1639" s="162"/>
      <c r="E1639" s="162"/>
      <c r="F1639" s="183"/>
      <c r="G1639" s="179"/>
    </row>
    <row r="1640" spans="1:7" ht="15.75">
      <c r="A1640" s="169"/>
      <c r="B1640" s="170"/>
      <c r="C1640" s="171"/>
      <c r="D1640" s="162"/>
      <c r="E1640" s="162"/>
      <c r="F1640" s="183"/>
      <c r="G1640" s="179"/>
    </row>
    <row r="1641" spans="1:7" ht="15.75">
      <c r="A1641" s="169"/>
      <c r="B1641" s="170"/>
      <c r="C1641" s="171"/>
      <c r="D1641" s="162"/>
      <c r="E1641" s="162"/>
      <c r="F1641" s="183"/>
      <c r="G1641" s="179"/>
    </row>
    <row r="1642" spans="1:7" ht="15.75">
      <c r="A1642" s="169"/>
      <c r="B1642" s="170"/>
      <c r="C1642" s="171"/>
      <c r="D1642" s="162"/>
      <c r="E1642" s="162"/>
      <c r="F1642" s="183"/>
      <c r="G1642" s="179"/>
    </row>
    <row r="1643" spans="1:7" ht="15.75">
      <c r="A1643" s="169"/>
      <c r="B1643" s="170"/>
      <c r="C1643" s="171"/>
      <c r="D1643" s="162"/>
      <c r="E1643" s="162"/>
      <c r="F1643" s="183"/>
      <c r="G1643" s="179"/>
    </row>
    <row r="1644" spans="1:7" ht="15.75">
      <c r="A1644" s="169"/>
      <c r="B1644" s="170"/>
      <c r="C1644" s="171"/>
      <c r="D1644" s="162"/>
      <c r="E1644" s="162"/>
      <c r="F1644" s="183"/>
      <c r="G1644" s="179"/>
    </row>
    <row r="1645" spans="1:7" ht="15.75">
      <c r="A1645" s="169"/>
      <c r="B1645" s="170"/>
      <c r="C1645" s="171"/>
      <c r="D1645" s="162"/>
      <c r="E1645" s="162"/>
      <c r="F1645" s="183"/>
      <c r="G1645" s="179"/>
    </row>
    <row r="1646" spans="1:7" ht="15.75">
      <c r="A1646" s="169"/>
      <c r="B1646" s="170"/>
      <c r="C1646" s="171"/>
      <c r="D1646" s="162"/>
      <c r="E1646" s="162"/>
      <c r="F1646" s="183"/>
      <c r="G1646" s="179"/>
    </row>
    <row r="1647" spans="1:7" ht="15.75">
      <c r="A1647" s="169"/>
      <c r="B1647" s="170"/>
      <c r="C1647" s="171"/>
      <c r="D1647" s="162"/>
      <c r="E1647" s="162"/>
      <c r="F1647" s="183"/>
      <c r="G1647" s="179"/>
    </row>
    <row r="1648" spans="1:7" ht="15.75">
      <c r="A1648" s="169"/>
      <c r="B1648" s="170"/>
      <c r="C1648" s="171"/>
      <c r="D1648" s="162"/>
      <c r="E1648" s="162"/>
      <c r="F1648" s="183"/>
      <c r="G1648" s="179"/>
    </row>
    <row r="1649" spans="1:7" ht="15.75">
      <c r="A1649" s="169"/>
      <c r="B1649" s="170"/>
      <c r="C1649" s="171"/>
      <c r="D1649" s="162"/>
      <c r="E1649" s="162"/>
      <c r="F1649" s="183"/>
      <c r="G1649" s="179"/>
    </row>
    <row r="1650" spans="1:7" ht="15.75">
      <c r="A1650" s="169"/>
      <c r="B1650" s="170"/>
      <c r="C1650" s="171"/>
      <c r="D1650" s="162"/>
      <c r="E1650" s="162"/>
      <c r="F1650" s="183"/>
      <c r="G1650" s="179"/>
    </row>
    <row r="1651" spans="1:7" ht="15.75">
      <c r="A1651" s="169"/>
      <c r="B1651" s="170"/>
      <c r="C1651" s="171"/>
      <c r="D1651" s="162"/>
      <c r="E1651" s="162"/>
      <c r="F1651" s="183"/>
      <c r="G1651" s="179"/>
    </row>
    <row r="1652" spans="1:7" ht="15.75">
      <c r="A1652" s="169"/>
      <c r="B1652" s="170"/>
      <c r="C1652" s="171"/>
      <c r="D1652" s="162"/>
      <c r="E1652" s="162"/>
      <c r="F1652" s="183"/>
      <c r="G1652" s="179"/>
    </row>
    <row r="1653" spans="1:7" ht="15.75">
      <c r="A1653" s="169"/>
      <c r="B1653" s="170"/>
      <c r="C1653" s="171"/>
      <c r="D1653" s="162"/>
      <c r="E1653" s="162"/>
      <c r="F1653" s="183"/>
      <c r="G1653" s="179"/>
    </row>
    <row r="1654" spans="1:7" ht="15.75">
      <c r="A1654" s="169"/>
      <c r="B1654" s="170"/>
      <c r="C1654" s="171"/>
      <c r="D1654" s="162"/>
      <c r="E1654" s="162"/>
      <c r="F1654" s="183"/>
      <c r="G1654" s="179"/>
    </row>
    <row r="1655" spans="1:7" ht="15.75">
      <c r="A1655" s="169"/>
      <c r="B1655" s="170"/>
      <c r="C1655" s="171"/>
      <c r="D1655" s="162"/>
      <c r="E1655" s="162"/>
      <c r="F1655" s="183"/>
      <c r="G1655" s="179"/>
    </row>
    <row r="1656" spans="1:7" ht="15.75">
      <c r="A1656" s="169"/>
      <c r="B1656" s="170"/>
      <c r="C1656" s="171"/>
      <c r="D1656" s="162"/>
      <c r="E1656" s="162"/>
      <c r="F1656" s="183"/>
      <c r="G1656" s="179"/>
    </row>
    <row r="1657" spans="1:7" ht="15.75">
      <c r="A1657" s="169"/>
      <c r="B1657" s="170"/>
      <c r="C1657" s="171"/>
      <c r="D1657" s="162"/>
      <c r="E1657" s="162"/>
      <c r="F1657" s="183"/>
      <c r="G1657" s="179"/>
    </row>
    <row r="1658" spans="1:7" ht="15.75">
      <c r="A1658" s="169"/>
      <c r="B1658" s="170"/>
      <c r="C1658" s="171"/>
      <c r="D1658" s="162"/>
      <c r="E1658" s="162"/>
      <c r="F1658" s="183"/>
      <c r="G1658" s="179"/>
    </row>
    <row r="1659" spans="1:7" ht="15.75">
      <c r="A1659" s="169"/>
      <c r="B1659" s="170"/>
      <c r="C1659" s="171"/>
      <c r="D1659" s="162"/>
      <c r="E1659" s="162"/>
      <c r="F1659" s="183"/>
      <c r="G1659" s="179"/>
    </row>
    <row r="1660" spans="1:7" ht="15.75">
      <c r="A1660" s="169"/>
      <c r="B1660" s="170"/>
      <c r="C1660" s="171"/>
      <c r="D1660" s="162"/>
      <c r="E1660" s="162"/>
      <c r="F1660" s="183"/>
      <c r="G1660" s="179"/>
    </row>
    <row r="1661" spans="1:7" ht="15.75">
      <c r="A1661" s="169"/>
      <c r="B1661" s="170"/>
      <c r="C1661" s="171"/>
      <c r="D1661" s="162"/>
      <c r="E1661" s="162"/>
      <c r="F1661" s="183"/>
      <c r="G1661" s="179"/>
    </row>
    <row r="1662" spans="1:7" ht="15.75">
      <c r="A1662" s="169"/>
      <c r="B1662" s="170"/>
      <c r="C1662" s="171"/>
      <c r="D1662" s="162"/>
      <c r="E1662" s="162"/>
      <c r="F1662" s="183"/>
      <c r="G1662" s="179"/>
    </row>
    <row r="1663" spans="1:7" ht="15.75">
      <c r="A1663" s="169"/>
      <c r="B1663" s="170"/>
      <c r="C1663" s="171"/>
      <c r="D1663" s="162"/>
      <c r="E1663" s="162"/>
      <c r="F1663" s="183"/>
      <c r="G1663" s="179"/>
    </row>
    <row r="1664" spans="1:7" ht="15.75">
      <c r="A1664" s="169"/>
      <c r="B1664" s="170"/>
      <c r="C1664" s="171"/>
      <c r="D1664" s="162"/>
      <c r="E1664" s="162"/>
      <c r="F1664" s="183"/>
      <c r="G1664" s="179"/>
    </row>
    <row r="1665" spans="1:7" ht="15.75">
      <c r="A1665" s="169"/>
      <c r="B1665" s="170"/>
      <c r="C1665" s="171"/>
      <c r="D1665" s="162"/>
      <c r="E1665" s="162"/>
      <c r="F1665" s="183"/>
      <c r="G1665" s="179"/>
    </row>
    <row r="1666" spans="1:7" ht="15.75">
      <c r="A1666" s="169"/>
      <c r="B1666" s="170"/>
      <c r="C1666" s="171"/>
      <c r="D1666" s="162"/>
      <c r="E1666" s="162"/>
      <c r="F1666" s="183"/>
      <c r="G1666" s="179"/>
    </row>
    <row r="1667" spans="1:7" ht="15.75">
      <c r="A1667" s="169"/>
      <c r="B1667" s="170"/>
      <c r="C1667" s="171"/>
      <c r="D1667" s="162"/>
      <c r="E1667" s="162"/>
      <c r="F1667" s="183"/>
      <c r="G1667" s="179"/>
    </row>
    <row r="1668" spans="1:7" ht="15.75">
      <c r="A1668" s="169"/>
      <c r="B1668" s="170"/>
      <c r="C1668" s="171"/>
      <c r="D1668" s="162"/>
      <c r="E1668" s="162"/>
      <c r="F1668" s="183"/>
      <c r="G1668" s="179"/>
    </row>
    <row r="1669" spans="1:7" ht="15.75">
      <c r="A1669" s="169"/>
      <c r="B1669" s="170"/>
      <c r="C1669" s="171"/>
      <c r="D1669" s="162"/>
      <c r="E1669" s="162"/>
      <c r="F1669" s="183"/>
      <c r="G1669" s="179"/>
    </row>
    <row r="1670" spans="1:7" ht="15.75">
      <c r="A1670" s="169"/>
      <c r="B1670" s="170"/>
      <c r="C1670" s="171"/>
      <c r="D1670" s="162"/>
      <c r="E1670" s="162"/>
      <c r="F1670" s="183"/>
      <c r="G1670" s="179"/>
    </row>
    <row r="1671" spans="1:7" ht="15.75">
      <c r="A1671" s="169"/>
      <c r="B1671" s="170"/>
      <c r="C1671" s="171"/>
      <c r="D1671" s="162"/>
      <c r="E1671" s="162"/>
      <c r="F1671" s="183"/>
      <c r="G1671" s="179"/>
    </row>
    <row r="1672" spans="1:7" ht="15.75">
      <c r="A1672" s="169"/>
      <c r="B1672" s="170"/>
      <c r="C1672" s="171"/>
      <c r="D1672" s="162"/>
      <c r="E1672" s="162"/>
      <c r="F1672" s="183"/>
      <c r="G1672" s="179"/>
    </row>
    <row r="1673" spans="1:7" ht="15.75">
      <c r="A1673" s="169"/>
      <c r="B1673" s="170"/>
      <c r="C1673" s="171"/>
      <c r="D1673" s="162"/>
      <c r="E1673" s="162"/>
      <c r="F1673" s="183"/>
      <c r="G1673" s="179"/>
    </row>
    <row r="1674" spans="1:7" ht="15.75">
      <c r="A1674" s="169"/>
      <c r="B1674" s="170"/>
      <c r="C1674" s="171"/>
      <c r="D1674" s="162"/>
      <c r="E1674" s="162"/>
      <c r="F1674" s="183"/>
      <c r="G1674" s="179"/>
    </row>
    <row r="1675" spans="1:7" ht="15.75">
      <c r="A1675" s="169"/>
      <c r="B1675" s="170"/>
      <c r="C1675" s="171"/>
      <c r="D1675" s="162"/>
      <c r="E1675" s="162"/>
      <c r="F1675" s="183"/>
      <c r="G1675" s="179"/>
    </row>
    <row r="1676" spans="1:7" ht="15.75">
      <c r="A1676" s="169"/>
      <c r="B1676" s="170"/>
      <c r="C1676" s="171"/>
      <c r="D1676" s="162"/>
      <c r="E1676" s="162"/>
      <c r="F1676" s="183"/>
      <c r="G1676" s="179"/>
    </row>
    <row r="1677" spans="1:7" ht="15.75">
      <c r="A1677" s="169"/>
      <c r="B1677" s="170"/>
      <c r="C1677" s="171"/>
      <c r="D1677" s="162"/>
      <c r="E1677" s="162"/>
      <c r="F1677" s="183"/>
      <c r="G1677" s="179"/>
    </row>
    <row r="1678" spans="1:7" ht="15.75">
      <c r="A1678" s="169"/>
      <c r="B1678" s="170"/>
      <c r="C1678" s="171"/>
      <c r="D1678" s="162"/>
      <c r="E1678" s="162"/>
      <c r="F1678" s="183"/>
      <c r="G1678" s="179"/>
    </row>
    <row r="1679" spans="1:7" ht="15.75">
      <c r="A1679" s="169"/>
      <c r="B1679" s="170"/>
      <c r="C1679" s="171"/>
      <c r="D1679" s="162"/>
      <c r="E1679" s="162"/>
      <c r="F1679" s="183"/>
      <c r="G1679" s="179"/>
    </row>
    <row r="1680" spans="1:7" ht="15.75">
      <c r="A1680" s="169"/>
      <c r="B1680" s="170"/>
      <c r="C1680" s="171"/>
      <c r="D1680" s="162"/>
      <c r="E1680" s="162"/>
      <c r="F1680" s="183"/>
      <c r="G1680" s="179"/>
    </row>
    <row r="1681" spans="1:7" ht="15.75">
      <c r="A1681" s="169"/>
      <c r="B1681" s="170"/>
      <c r="C1681" s="171"/>
      <c r="D1681" s="162"/>
      <c r="E1681" s="162"/>
      <c r="F1681" s="183"/>
      <c r="G1681" s="179"/>
    </row>
    <row r="1682" spans="1:7" ht="15.75">
      <c r="A1682" s="169"/>
      <c r="B1682" s="170"/>
      <c r="C1682" s="171"/>
      <c r="D1682" s="162"/>
      <c r="E1682" s="162"/>
      <c r="F1682" s="183"/>
      <c r="G1682" s="179"/>
    </row>
    <row r="1683" spans="1:7" ht="15.75">
      <c r="A1683" s="169"/>
      <c r="B1683" s="170"/>
      <c r="C1683" s="171"/>
      <c r="D1683" s="162"/>
      <c r="E1683" s="162"/>
      <c r="F1683" s="183"/>
      <c r="G1683" s="179"/>
    </row>
    <row r="1684" spans="1:7" ht="15.75">
      <c r="A1684" s="169"/>
      <c r="B1684" s="170"/>
      <c r="C1684" s="171"/>
      <c r="D1684" s="162"/>
      <c r="E1684" s="162"/>
      <c r="F1684" s="183"/>
      <c r="G1684" s="179"/>
    </row>
    <row r="1685" spans="1:7" ht="15.75">
      <c r="A1685" s="169"/>
      <c r="B1685" s="170"/>
      <c r="C1685" s="171"/>
      <c r="D1685" s="162"/>
      <c r="E1685" s="162"/>
      <c r="F1685" s="183"/>
      <c r="G1685" s="179"/>
    </row>
    <row r="1686" spans="1:7" ht="15.75">
      <c r="A1686" s="169"/>
      <c r="B1686" s="170"/>
      <c r="C1686" s="171"/>
      <c r="D1686" s="162"/>
      <c r="E1686" s="162"/>
      <c r="F1686" s="183"/>
      <c r="G1686" s="179"/>
    </row>
    <row r="1687" spans="1:7" ht="15.75">
      <c r="A1687" s="169"/>
      <c r="B1687" s="170"/>
      <c r="C1687" s="171"/>
      <c r="D1687" s="162"/>
      <c r="E1687" s="162"/>
      <c r="F1687" s="183"/>
      <c r="G1687" s="179"/>
    </row>
    <row r="1688" spans="1:7" ht="15.75">
      <c r="A1688" s="169"/>
      <c r="B1688" s="170"/>
      <c r="C1688" s="171"/>
      <c r="D1688" s="162"/>
      <c r="E1688" s="162"/>
      <c r="F1688" s="183"/>
      <c r="G1688" s="179"/>
    </row>
    <row r="1689" spans="1:7" ht="15.75">
      <c r="A1689" s="169"/>
      <c r="B1689" s="170"/>
      <c r="C1689" s="171"/>
      <c r="D1689" s="162"/>
      <c r="E1689" s="162"/>
      <c r="F1689" s="183"/>
      <c r="G1689" s="179"/>
    </row>
    <row r="1690" spans="1:7" ht="15.75">
      <c r="A1690" s="169"/>
      <c r="B1690" s="170"/>
      <c r="C1690" s="171"/>
      <c r="D1690" s="162"/>
      <c r="E1690" s="162"/>
      <c r="F1690" s="183"/>
      <c r="G1690" s="179"/>
    </row>
    <row r="1691" spans="1:7" ht="15.75">
      <c r="A1691" s="169"/>
      <c r="B1691" s="170"/>
      <c r="C1691" s="171"/>
      <c r="D1691" s="162"/>
      <c r="E1691" s="162"/>
      <c r="F1691" s="183"/>
      <c r="G1691" s="179"/>
    </row>
    <row r="1692" spans="1:7" ht="15.75">
      <c r="A1692" s="169"/>
      <c r="B1692" s="170"/>
      <c r="C1692" s="171"/>
      <c r="D1692" s="162"/>
      <c r="E1692" s="162"/>
      <c r="F1692" s="183"/>
      <c r="G1692" s="179"/>
    </row>
    <row r="1693" spans="1:7" ht="15.75">
      <c r="A1693" s="169"/>
      <c r="B1693" s="170"/>
      <c r="C1693" s="171"/>
      <c r="D1693" s="162"/>
      <c r="E1693" s="162"/>
      <c r="F1693" s="183"/>
      <c r="G1693" s="179"/>
    </row>
    <row r="1694" spans="1:7" ht="15.75">
      <c r="A1694" s="169"/>
      <c r="B1694" s="170"/>
      <c r="C1694" s="171"/>
      <c r="D1694" s="162"/>
      <c r="E1694" s="162"/>
      <c r="F1694" s="183"/>
      <c r="G1694" s="179"/>
    </row>
    <row r="1695" spans="1:7" ht="15.75">
      <c r="A1695" s="169"/>
      <c r="B1695" s="170"/>
      <c r="C1695" s="171"/>
      <c r="D1695" s="162"/>
      <c r="E1695" s="162"/>
      <c r="F1695" s="183"/>
      <c r="G1695" s="179"/>
    </row>
    <row r="1696" spans="1:7" ht="15.75">
      <c r="A1696" s="169"/>
      <c r="B1696" s="170"/>
      <c r="C1696" s="171"/>
      <c r="D1696" s="162"/>
      <c r="E1696" s="162"/>
      <c r="F1696" s="183"/>
      <c r="G1696" s="179"/>
    </row>
    <row r="1697" spans="1:7" ht="15.75">
      <c r="A1697" s="169"/>
      <c r="B1697" s="170"/>
      <c r="C1697" s="171"/>
      <c r="D1697" s="162"/>
      <c r="E1697" s="162"/>
      <c r="F1697" s="183"/>
      <c r="G1697" s="179"/>
    </row>
    <row r="1698" spans="1:7" ht="15.75">
      <c r="A1698" s="169"/>
      <c r="B1698" s="170"/>
      <c r="C1698" s="171"/>
      <c r="D1698" s="162"/>
      <c r="E1698" s="162"/>
      <c r="F1698" s="183"/>
      <c r="G1698" s="179"/>
    </row>
    <row r="1699" spans="1:7" ht="15.75">
      <c r="A1699" s="169"/>
      <c r="B1699" s="170"/>
      <c r="C1699" s="171"/>
      <c r="D1699" s="162"/>
      <c r="E1699" s="162"/>
      <c r="F1699" s="183"/>
      <c r="G1699" s="179"/>
    </row>
    <row r="1700" spans="1:7" ht="15.75">
      <c r="A1700" s="169"/>
      <c r="B1700" s="170"/>
      <c r="C1700" s="171"/>
      <c r="D1700" s="162"/>
      <c r="E1700" s="162"/>
      <c r="F1700" s="183"/>
      <c r="G1700" s="179"/>
    </row>
    <row r="1701" spans="1:7" ht="15.75">
      <c r="A1701" s="169"/>
      <c r="B1701" s="170"/>
      <c r="C1701" s="171"/>
      <c r="D1701" s="162"/>
      <c r="E1701" s="162"/>
      <c r="F1701" s="183"/>
      <c r="G1701" s="179"/>
    </row>
    <row r="1702" spans="1:7" ht="15.75">
      <c r="A1702" s="169"/>
      <c r="B1702" s="170"/>
      <c r="C1702" s="171"/>
      <c r="D1702" s="162"/>
      <c r="E1702" s="162"/>
      <c r="F1702" s="183"/>
      <c r="G1702" s="179"/>
    </row>
    <row r="1703" spans="1:7" ht="15.75">
      <c r="A1703" s="169"/>
      <c r="B1703" s="170"/>
      <c r="C1703" s="171"/>
      <c r="D1703" s="162"/>
      <c r="E1703" s="162"/>
      <c r="F1703" s="183"/>
      <c r="G1703" s="179"/>
    </row>
    <row r="1704" spans="1:7" ht="15.75">
      <c r="A1704" s="169"/>
      <c r="B1704" s="170"/>
      <c r="C1704" s="171"/>
      <c r="D1704" s="162"/>
      <c r="E1704" s="162"/>
      <c r="F1704" s="183"/>
      <c r="G1704" s="179"/>
    </row>
    <row r="1705" spans="1:7" ht="15.75">
      <c r="A1705" s="169"/>
      <c r="B1705" s="170"/>
      <c r="C1705" s="171"/>
      <c r="D1705" s="162"/>
      <c r="E1705" s="162"/>
      <c r="F1705" s="183"/>
      <c r="G1705" s="179"/>
    </row>
    <row r="1706" spans="1:7" ht="15.75">
      <c r="A1706" s="169"/>
      <c r="B1706" s="170"/>
      <c r="C1706" s="171"/>
      <c r="D1706" s="162"/>
      <c r="E1706" s="162"/>
      <c r="F1706" s="183"/>
      <c r="G1706" s="179"/>
    </row>
    <row r="1707" spans="1:7" ht="15.75">
      <c r="A1707" s="169"/>
      <c r="B1707" s="170"/>
      <c r="C1707" s="171"/>
      <c r="D1707" s="162"/>
      <c r="E1707" s="162"/>
      <c r="F1707" s="183"/>
      <c r="G1707" s="179"/>
    </row>
    <row r="1708" spans="1:7" ht="15.75">
      <c r="A1708" s="169"/>
      <c r="B1708" s="170"/>
      <c r="C1708" s="171"/>
      <c r="D1708" s="162"/>
      <c r="E1708" s="162"/>
      <c r="F1708" s="183"/>
      <c r="G1708" s="179"/>
    </row>
    <row r="1709" spans="1:7" ht="15.75">
      <c r="A1709" s="169"/>
      <c r="B1709" s="170"/>
      <c r="C1709" s="171"/>
      <c r="D1709" s="162"/>
      <c r="E1709" s="162"/>
      <c r="F1709" s="183"/>
      <c r="G1709" s="179"/>
    </row>
    <row r="1710" spans="1:7" ht="15.75">
      <c r="A1710" s="169"/>
      <c r="B1710" s="170"/>
      <c r="C1710" s="171"/>
      <c r="D1710" s="162"/>
      <c r="E1710" s="162"/>
      <c r="F1710" s="183"/>
      <c r="G1710" s="179"/>
    </row>
    <row r="1711" spans="1:7" ht="15.75">
      <c r="A1711" s="169"/>
      <c r="B1711" s="170"/>
      <c r="C1711" s="171"/>
      <c r="D1711" s="162"/>
      <c r="E1711" s="162"/>
      <c r="F1711" s="183"/>
      <c r="G1711" s="179"/>
    </row>
    <row r="1712" spans="1:7" ht="15.75">
      <c r="A1712" s="169"/>
      <c r="B1712" s="170"/>
      <c r="C1712" s="171"/>
      <c r="D1712" s="162"/>
      <c r="E1712" s="162"/>
      <c r="F1712" s="183"/>
      <c r="G1712" s="179"/>
    </row>
    <row r="1713" spans="1:7" ht="15.75">
      <c r="A1713" s="169"/>
      <c r="B1713" s="170"/>
      <c r="C1713" s="171"/>
      <c r="D1713" s="162"/>
      <c r="E1713" s="162"/>
      <c r="F1713" s="183"/>
      <c r="G1713" s="179"/>
    </row>
    <row r="1714" spans="1:7" ht="15.75">
      <c r="A1714" s="169"/>
      <c r="B1714" s="170"/>
      <c r="C1714" s="171"/>
      <c r="D1714" s="162"/>
      <c r="E1714" s="162"/>
      <c r="F1714" s="183"/>
      <c r="G1714" s="179"/>
    </row>
    <row r="1715" spans="1:7" ht="15.75">
      <c r="A1715" s="169"/>
      <c r="B1715" s="170"/>
      <c r="C1715" s="171"/>
      <c r="D1715" s="162"/>
      <c r="E1715" s="162"/>
      <c r="F1715" s="183"/>
      <c r="G1715" s="179"/>
    </row>
    <row r="1716" spans="1:7" ht="15.75">
      <c r="A1716" s="169"/>
      <c r="B1716" s="170"/>
      <c r="C1716" s="171"/>
      <c r="D1716" s="162"/>
      <c r="E1716" s="162"/>
      <c r="F1716" s="183"/>
      <c r="G1716" s="179"/>
    </row>
    <row r="1717" spans="1:7" ht="15.75">
      <c r="A1717" s="169"/>
      <c r="B1717" s="170"/>
      <c r="C1717" s="171"/>
      <c r="D1717" s="162"/>
      <c r="E1717" s="162"/>
      <c r="F1717" s="183"/>
      <c r="G1717" s="179"/>
    </row>
    <row r="1718" spans="1:7" ht="15.75">
      <c r="A1718" s="169"/>
      <c r="B1718" s="170"/>
      <c r="C1718" s="171"/>
      <c r="D1718" s="162"/>
      <c r="E1718" s="162"/>
      <c r="F1718" s="183"/>
      <c r="G1718" s="179"/>
    </row>
    <row r="1719" spans="1:7" ht="15.75">
      <c r="A1719" s="169"/>
      <c r="B1719" s="170"/>
      <c r="C1719" s="171"/>
      <c r="D1719" s="162"/>
      <c r="E1719" s="162"/>
      <c r="F1719" s="183"/>
      <c r="G1719" s="179"/>
    </row>
    <row r="1720" spans="1:7" ht="15.75">
      <c r="A1720" s="169"/>
      <c r="B1720" s="170"/>
      <c r="C1720" s="171"/>
      <c r="D1720" s="162"/>
      <c r="E1720" s="162"/>
      <c r="F1720" s="183"/>
      <c r="G1720" s="179"/>
    </row>
    <row r="1721" spans="1:7" ht="15.75">
      <c r="A1721" s="169"/>
      <c r="B1721" s="170"/>
      <c r="C1721" s="171"/>
      <c r="D1721" s="162"/>
      <c r="E1721" s="162"/>
      <c r="F1721" s="183"/>
      <c r="G1721" s="179"/>
    </row>
    <row r="1722" spans="1:7" ht="15.75">
      <c r="A1722" s="169"/>
      <c r="B1722" s="170"/>
      <c r="C1722" s="171"/>
      <c r="D1722" s="162"/>
      <c r="E1722" s="162"/>
      <c r="F1722" s="183"/>
      <c r="G1722" s="179"/>
    </row>
    <row r="1723" spans="1:7" ht="15.75">
      <c r="A1723" s="169"/>
      <c r="B1723" s="170"/>
      <c r="C1723" s="171"/>
      <c r="D1723" s="162"/>
      <c r="E1723" s="162"/>
      <c r="F1723" s="183"/>
      <c r="G1723" s="179"/>
    </row>
    <row r="1724" spans="1:7" ht="15.75">
      <c r="A1724" s="169"/>
      <c r="B1724" s="170"/>
      <c r="C1724" s="171"/>
      <c r="D1724" s="162"/>
      <c r="E1724" s="162"/>
      <c r="F1724" s="183"/>
      <c r="G1724" s="179"/>
    </row>
    <row r="1725" spans="1:7" ht="15.75">
      <c r="A1725" s="169"/>
      <c r="B1725" s="170"/>
      <c r="C1725" s="171"/>
      <c r="D1725" s="162"/>
      <c r="E1725" s="162"/>
      <c r="F1725" s="183"/>
      <c r="G1725" s="179"/>
    </row>
    <row r="1726" spans="1:7" ht="15.75">
      <c r="A1726" s="169"/>
      <c r="B1726" s="170"/>
      <c r="C1726" s="171"/>
      <c r="D1726" s="162"/>
      <c r="E1726" s="162"/>
      <c r="F1726" s="183"/>
      <c r="G1726" s="179"/>
    </row>
    <row r="1727" spans="1:7" ht="15.75">
      <c r="A1727" s="169"/>
      <c r="B1727" s="170"/>
      <c r="C1727" s="171"/>
      <c r="D1727" s="162"/>
      <c r="E1727" s="162"/>
      <c r="F1727" s="183"/>
      <c r="G1727" s="179"/>
    </row>
    <row r="1728" spans="1:7" ht="15.75">
      <c r="A1728" s="169"/>
      <c r="B1728" s="170"/>
      <c r="C1728" s="171"/>
      <c r="D1728" s="162"/>
      <c r="E1728" s="162"/>
      <c r="F1728" s="183"/>
      <c r="G1728" s="179"/>
    </row>
    <row r="1729" spans="1:7" ht="15.75">
      <c r="A1729" s="169"/>
      <c r="B1729" s="170"/>
      <c r="C1729" s="171"/>
      <c r="D1729" s="162"/>
      <c r="E1729" s="162"/>
      <c r="F1729" s="183"/>
      <c r="G1729" s="179"/>
    </row>
    <row r="1730" spans="1:7" ht="15.75">
      <c r="A1730" s="169"/>
      <c r="B1730" s="170"/>
      <c r="C1730" s="171"/>
      <c r="D1730" s="162"/>
      <c r="E1730" s="162"/>
      <c r="F1730" s="183"/>
      <c r="G1730" s="179"/>
    </row>
    <row r="1731" spans="1:7" ht="15.75">
      <c r="A1731" s="169"/>
      <c r="B1731" s="170"/>
      <c r="C1731" s="171"/>
      <c r="D1731" s="162"/>
      <c r="E1731" s="162"/>
      <c r="F1731" s="183"/>
      <c r="G1731" s="179"/>
    </row>
    <row r="1732" spans="1:7" ht="15.75">
      <c r="A1732" s="169"/>
      <c r="B1732" s="170"/>
      <c r="C1732" s="171"/>
      <c r="D1732" s="162"/>
      <c r="E1732" s="162"/>
      <c r="F1732" s="183"/>
      <c r="G1732" s="179"/>
    </row>
    <row r="1733" spans="1:7" ht="15.75">
      <c r="A1733" s="169"/>
      <c r="B1733" s="170"/>
      <c r="C1733" s="171"/>
      <c r="D1733" s="162"/>
      <c r="E1733" s="162"/>
      <c r="F1733" s="183"/>
      <c r="G1733" s="179"/>
    </row>
    <row r="1734" spans="1:7" ht="15.75">
      <c r="A1734" s="169"/>
      <c r="B1734" s="170"/>
      <c r="C1734" s="171"/>
      <c r="D1734" s="162"/>
      <c r="E1734" s="162"/>
      <c r="F1734" s="183"/>
      <c r="G1734" s="179"/>
    </row>
    <row r="1735" spans="1:7" ht="15.75">
      <c r="A1735" s="169"/>
      <c r="B1735" s="170"/>
      <c r="C1735" s="171"/>
      <c r="D1735" s="162"/>
      <c r="E1735" s="162"/>
      <c r="F1735" s="183"/>
      <c r="G1735" s="179"/>
    </row>
  </sheetData>
  <sheetProtection/>
  <mergeCells count="272">
    <mergeCell ref="A321:B321"/>
    <mergeCell ref="E331:F331"/>
    <mergeCell ref="A402:B402"/>
    <mergeCell ref="E404:F404"/>
    <mergeCell ref="E405:F405"/>
    <mergeCell ref="E406:F406"/>
    <mergeCell ref="E276:F276"/>
    <mergeCell ref="A277:B277"/>
    <mergeCell ref="E280:F280"/>
    <mergeCell ref="E281:F281"/>
    <mergeCell ref="C319:D319"/>
    <mergeCell ref="A320:G320"/>
    <mergeCell ref="E210:F210"/>
    <mergeCell ref="E211:F211"/>
    <mergeCell ref="E246:F246"/>
    <mergeCell ref="A247:B247"/>
    <mergeCell ref="E250:F250"/>
    <mergeCell ref="E251:F251"/>
    <mergeCell ref="E182:F182"/>
    <mergeCell ref="E183:F183"/>
    <mergeCell ref="E184:F184"/>
    <mergeCell ref="E185:F185"/>
    <mergeCell ref="E208:F208"/>
    <mergeCell ref="E209:F209"/>
    <mergeCell ref="E92:F92"/>
    <mergeCell ref="E93:F93"/>
    <mergeCell ref="E126:F126"/>
    <mergeCell ref="C127:D127"/>
    <mergeCell ref="A128:G128"/>
    <mergeCell ref="A129:B129"/>
    <mergeCell ref="E65:F65"/>
    <mergeCell ref="E66:F66"/>
    <mergeCell ref="E67:F67"/>
    <mergeCell ref="C68:D68"/>
    <mergeCell ref="A84:B84"/>
    <mergeCell ref="E91:F91"/>
    <mergeCell ref="A9:G9"/>
    <mergeCell ref="A10:B10"/>
    <mergeCell ref="E15:F15"/>
    <mergeCell ref="A16:B16"/>
    <mergeCell ref="A2:G2"/>
    <mergeCell ref="A3:G3"/>
    <mergeCell ref="A5:G5"/>
    <mergeCell ref="A7:G7"/>
    <mergeCell ref="E20:F20"/>
    <mergeCell ref="E21:F21"/>
    <mergeCell ref="E22:F22"/>
    <mergeCell ref="E23:F23"/>
    <mergeCell ref="E24:F24"/>
    <mergeCell ref="E25:F25"/>
    <mergeCell ref="C26:D26"/>
    <mergeCell ref="A27:G27"/>
    <mergeCell ref="A28:B28"/>
    <mergeCell ref="E31:F31"/>
    <mergeCell ref="A32:B32"/>
    <mergeCell ref="E35:F35"/>
    <mergeCell ref="E36:F36"/>
    <mergeCell ref="E37:F37"/>
    <mergeCell ref="E38:F38"/>
    <mergeCell ref="E39:F39"/>
    <mergeCell ref="E40:F40"/>
    <mergeCell ref="C41:D41"/>
    <mergeCell ref="A42:G42"/>
    <mergeCell ref="A43:B43"/>
    <mergeCell ref="E45:F45"/>
    <mergeCell ref="A46:B46"/>
    <mergeCell ref="E49:F49"/>
    <mergeCell ref="E50:F50"/>
    <mergeCell ref="E51:F51"/>
    <mergeCell ref="E52:F52"/>
    <mergeCell ref="E53:F53"/>
    <mergeCell ref="E54:F54"/>
    <mergeCell ref="C55:D55"/>
    <mergeCell ref="A56:G56"/>
    <mergeCell ref="A57:B57"/>
    <mergeCell ref="E59:F59"/>
    <mergeCell ref="A60:B60"/>
    <mergeCell ref="E62:F62"/>
    <mergeCell ref="E63:F63"/>
    <mergeCell ref="E64:F64"/>
    <mergeCell ref="A69:G69"/>
    <mergeCell ref="A70:B70"/>
    <mergeCell ref="E72:F72"/>
    <mergeCell ref="A73:B73"/>
    <mergeCell ref="E76:F76"/>
    <mergeCell ref="E77:F77"/>
    <mergeCell ref="E78:F78"/>
    <mergeCell ref="E79:F79"/>
    <mergeCell ref="E80:F80"/>
    <mergeCell ref="E81:F81"/>
    <mergeCell ref="C82:D82"/>
    <mergeCell ref="A83:G83"/>
    <mergeCell ref="E94:F94"/>
    <mergeCell ref="E95:F95"/>
    <mergeCell ref="E96:F96"/>
    <mergeCell ref="C97:D97"/>
    <mergeCell ref="A98:G98"/>
    <mergeCell ref="A99:B99"/>
    <mergeCell ref="E102:F102"/>
    <mergeCell ref="A103:B103"/>
    <mergeCell ref="E106:F106"/>
    <mergeCell ref="E107:F107"/>
    <mergeCell ref="E108:F108"/>
    <mergeCell ref="E109:F109"/>
    <mergeCell ref="E110:F110"/>
    <mergeCell ref="E111:F111"/>
    <mergeCell ref="C112:D112"/>
    <mergeCell ref="A113:G113"/>
    <mergeCell ref="A114:B114"/>
    <mergeCell ref="E117:F117"/>
    <mergeCell ref="A118:B118"/>
    <mergeCell ref="E121:F121"/>
    <mergeCell ref="E122:F122"/>
    <mergeCell ref="E123:F123"/>
    <mergeCell ref="E124:F124"/>
    <mergeCell ref="E125:F125"/>
    <mergeCell ref="E131:F131"/>
    <mergeCell ref="A132:B132"/>
    <mergeCell ref="E134:F134"/>
    <mergeCell ref="E135:F135"/>
    <mergeCell ref="E136:F136"/>
    <mergeCell ref="E137:F137"/>
    <mergeCell ref="E138:F138"/>
    <mergeCell ref="E139:F139"/>
    <mergeCell ref="C140:D140"/>
    <mergeCell ref="A141:G141"/>
    <mergeCell ref="A142:B142"/>
    <mergeCell ref="E144:F144"/>
    <mergeCell ref="A145:B145"/>
    <mergeCell ref="E147:F147"/>
    <mergeCell ref="E148:F148"/>
    <mergeCell ref="E149:F149"/>
    <mergeCell ref="E150:F150"/>
    <mergeCell ref="E151:F151"/>
    <mergeCell ref="E152:F152"/>
    <mergeCell ref="C153:D153"/>
    <mergeCell ref="A154:G154"/>
    <mergeCell ref="A155:B155"/>
    <mergeCell ref="E157:F157"/>
    <mergeCell ref="A158:B158"/>
    <mergeCell ref="E160:F160"/>
    <mergeCell ref="E161:F161"/>
    <mergeCell ref="E162:F162"/>
    <mergeCell ref="E163:F163"/>
    <mergeCell ref="E164:F164"/>
    <mergeCell ref="E165:F165"/>
    <mergeCell ref="C166:D166"/>
    <mergeCell ref="A167:G167"/>
    <mergeCell ref="A168:B168"/>
    <mergeCell ref="E170:F170"/>
    <mergeCell ref="A171:B171"/>
    <mergeCell ref="E181:F181"/>
    <mergeCell ref="E186:F186"/>
    <mergeCell ref="C187:D187"/>
    <mergeCell ref="A188:G188"/>
    <mergeCell ref="A189:B189"/>
    <mergeCell ref="E206:F206"/>
    <mergeCell ref="E207:F207"/>
    <mergeCell ref="C212:D212"/>
    <mergeCell ref="A213:G213"/>
    <mergeCell ref="A214:B214"/>
    <mergeCell ref="E234:F234"/>
    <mergeCell ref="E235:F235"/>
    <mergeCell ref="E236:F236"/>
    <mergeCell ref="E237:F237"/>
    <mergeCell ref="E238:F238"/>
    <mergeCell ref="E239:F239"/>
    <mergeCell ref="C240:D240"/>
    <mergeCell ref="A241:G241"/>
    <mergeCell ref="A242:B242"/>
    <mergeCell ref="E252:F252"/>
    <mergeCell ref="E253:F253"/>
    <mergeCell ref="E254:F254"/>
    <mergeCell ref="E255:F255"/>
    <mergeCell ref="C256:D256"/>
    <mergeCell ref="A257:G257"/>
    <mergeCell ref="A258:B258"/>
    <mergeCell ref="E261:F261"/>
    <mergeCell ref="A262:B262"/>
    <mergeCell ref="E265:F265"/>
    <mergeCell ref="E266:F266"/>
    <mergeCell ref="E267:F267"/>
    <mergeCell ref="E268:F268"/>
    <mergeCell ref="E269:F269"/>
    <mergeCell ref="E270:F270"/>
    <mergeCell ref="C271:D271"/>
    <mergeCell ref="A272:G272"/>
    <mergeCell ref="A273:B273"/>
    <mergeCell ref="E282:F282"/>
    <mergeCell ref="E283:F283"/>
    <mergeCell ref="E284:F284"/>
    <mergeCell ref="E285:F285"/>
    <mergeCell ref="C286:D286"/>
    <mergeCell ref="A287:G287"/>
    <mergeCell ref="A288:B288"/>
    <mergeCell ref="E291:F291"/>
    <mergeCell ref="A292:B292"/>
    <mergeCell ref="E295:F295"/>
    <mergeCell ref="E296:F296"/>
    <mergeCell ref="E297:F297"/>
    <mergeCell ref="E298:F298"/>
    <mergeCell ref="E299:F299"/>
    <mergeCell ref="E300:F300"/>
    <mergeCell ref="C301:D301"/>
    <mergeCell ref="A302:G302"/>
    <mergeCell ref="A303:B303"/>
    <mergeCell ref="E313:F313"/>
    <mergeCell ref="E314:F314"/>
    <mergeCell ref="E315:F315"/>
    <mergeCell ref="E316:F316"/>
    <mergeCell ref="E317:F317"/>
    <mergeCell ref="E318:F318"/>
    <mergeCell ref="E332:F332"/>
    <mergeCell ref="E333:F333"/>
    <mergeCell ref="E334:F334"/>
    <mergeCell ref="E335:F335"/>
    <mergeCell ref="E336:F336"/>
    <mergeCell ref="C337:D337"/>
    <mergeCell ref="A338:G338"/>
    <mergeCell ref="A339:B339"/>
    <mergeCell ref="E349:F349"/>
    <mergeCell ref="E350:F350"/>
    <mergeCell ref="E351:F351"/>
    <mergeCell ref="E352:F352"/>
    <mergeCell ref="E353:F353"/>
    <mergeCell ref="E354:F354"/>
    <mergeCell ref="C355:D355"/>
    <mergeCell ref="A356:G356"/>
    <mergeCell ref="A357:B357"/>
    <mergeCell ref="E360:F360"/>
    <mergeCell ref="A361:B361"/>
    <mergeCell ref="E363:F363"/>
    <mergeCell ref="A364:B364"/>
    <mergeCell ref="E367:F367"/>
    <mergeCell ref="A368:B368"/>
    <mergeCell ref="E370:F370"/>
    <mergeCell ref="E371:F371"/>
    <mergeCell ref="E372:F372"/>
    <mergeCell ref="E373:F373"/>
    <mergeCell ref="E374:F374"/>
    <mergeCell ref="E375:F375"/>
    <mergeCell ref="C376:D376"/>
    <mergeCell ref="A377:G377"/>
    <mergeCell ref="A378:B378"/>
    <mergeCell ref="E381:F381"/>
    <mergeCell ref="A382:B382"/>
    <mergeCell ref="E384:F384"/>
    <mergeCell ref="A385:B385"/>
    <mergeCell ref="E388:F388"/>
    <mergeCell ref="A389:B389"/>
    <mergeCell ref="E391:F391"/>
    <mergeCell ref="E392:F392"/>
    <mergeCell ref="E393:F393"/>
    <mergeCell ref="E394:F394"/>
    <mergeCell ref="E395:F395"/>
    <mergeCell ref="E396:F396"/>
    <mergeCell ref="C397:D397"/>
    <mergeCell ref="A398:G398"/>
    <mergeCell ref="A399:B399"/>
    <mergeCell ref="E401:F401"/>
    <mergeCell ref="E407:F407"/>
    <mergeCell ref="E408:F408"/>
    <mergeCell ref="E409:F409"/>
    <mergeCell ref="C410:D410"/>
    <mergeCell ref="A411:G411"/>
    <mergeCell ref="A412:B412"/>
    <mergeCell ref="E415:F415"/>
    <mergeCell ref="E416:F416"/>
    <mergeCell ref="E417:F417"/>
    <mergeCell ref="E418:F418"/>
    <mergeCell ref="E419:F419"/>
    <mergeCell ref="E420:F420"/>
  </mergeCells>
  <printOptions/>
  <pageMargins left="0.5118110236220472" right="0.5118110236220472" top="1.535433070866142" bottom="0.7874015748031497" header="0.31496062992125984" footer="0.31496062992125984"/>
  <pageSetup fitToHeight="0" fitToWidth="1" horizontalDpi="600" verticalDpi="600" orientation="portrait" paperSize="9" scale="70" r:id="rId2"/>
  <headerFooter>
    <oddHeader>&amp;C&amp;G
WT ENGENHARIA &amp; CONSULTORIA LTDA - ME
Avenida Maranhão, Nº447 – Bela Vista - CEP:  68.180-410 - Itaituba–PA
CNPJ: 17.243.727/0001 - 00 ; Insc. Est. 15.392.684-8; E-mail: eng.wendell@hotmail.com</oddHeader>
    <oddFooter>&amp;CWT ENGENHARIA &amp; CONSULTORIA LTDA - ME
Avenida Maranhão, Nº447 – Bela Vista - CEP:  68.180-410 - Itaituba–PA</oddFooter>
  </headerFooter>
  <rowBreaks count="7" manualBreakCount="7">
    <brk id="85" max="6" man="1"/>
    <brk id="116" max="6" man="1"/>
    <brk id="157" max="6" man="1"/>
    <brk id="179" max="6" man="1"/>
    <brk id="198" max="6" man="1"/>
    <brk id="232" max="6" man="1"/>
    <brk id="271" max="6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108"/>
  <sheetViews>
    <sheetView view="pageBreakPreview" zoomScale="115" zoomScaleNormal="85" zoomScaleSheetLayoutView="115" zoomScalePageLayoutView="70" workbookViewId="0" topLeftCell="A1">
      <selection activeCell="A1" sqref="A1:C1"/>
    </sheetView>
  </sheetViews>
  <sheetFormatPr defaultColWidth="8.8515625" defaultRowHeight="12.75"/>
  <cols>
    <col min="1" max="1" width="14.00390625" style="2" customWidth="1"/>
    <col min="2" max="2" width="48.7109375" style="2" customWidth="1"/>
    <col min="3" max="3" width="11.421875" style="2" customWidth="1"/>
    <col min="4" max="4" width="19.7109375" style="2" bestFit="1" customWidth="1"/>
    <col min="5" max="5" width="20.00390625" style="2" bestFit="1" customWidth="1"/>
    <col min="6" max="6" width="19.7109375" style="2" bestFit="1" customWidth="1"/>
    <col min="7" max="7" width="20.8515625" style="2" hidden="1" customWidth="1"/>
    <col min="8" max="8" width="19.28125" style="2" bestFit="1" customWidth="1"/>
    <col min="9" max="11" width="19.28125" style="2" customWidth="1"/>
    <col min="12" max="12" width="19.28125" style="2" bestFit="1" customWidth="1"/>
    <col min="13" max="16384" width="8.8515625" style="2" customWidth="1"/>
  </cols>
  <sheetData>
    <row r="1" spans="1:3" ht="15.75">
      <c r="A1" s="400" t="s">
        <v>538</v>
      </c>
      <c r="B1" s="401"/>
      <c r="C1" s="402"/>
    </row>
    <row r="2" spans="4:14" ht="15"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35.25" customHeight="1">
      <c r="A3" s="400" t="s">
        <v>642</v>
      </c>
      <c r="B3" s="401"/>
      <c r="C3" s="402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3"/>
      <c r="B4" s="4"/>
      <c r="C4" s="5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>
      <c r="A5" s="3"/>
      <c r="B5" s="4"/>
      <c r="C5" s="5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>
      <c r="A6" s="6" t="s">
        <v>21</v>
      </c>
      <c r="B6" s="7" t="s">
        <v>22</v>
      </c>
      <c r="C6" s="8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.75">
      <c r="A7" s="9"/>
      <c r="B7" s="10"/>
      <c r="C7" s="1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5.75">
      <c r="A8" s="9" t="s">
        <v>23</v>
      </c>
      <c r="B8" s="12" t="s">
        <v>24</v>
      </c>
      <c r="C8" s="13">
        <v>4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.75">
      <c r="A9" s="9"/>
      <c r="B9" s="12"/>
      <c r="C9" s="13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.75">
      <c r="A10" s="9" t="s">
        <v>25</v>
      </c>
      <c r="B10" s="12" t="s">
        <v>26</v>
      </c>
      <c r="C10" s="13">
        <v>0.4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s="14" customFormat="1" ht="15.75">
      <c r="A11" s="9"/>
      <c r="B11" s="12"/>
      <c r="C11" s="13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s="14" customFormat="1" ht="15.75">
      <c r="A12" s="9" t="s">
        <v>27</v>
      </c>
      <c r="B12" s="12" t="s">
        <v>28</v>
      </c>
      <c r="C12" s="13">
        <v>1.27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s="14" customFormat="1" ht="15.75">
      <c r="A13" s="9"/>
      <c r="B13" s="12"/>
      <c r="C13" s="1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s="14" customFormat="1" ht="15.75">
      <c r="A14" s="9" t="s">
        <v>29</v>
      </c>
      <c r="B14" s="12" t="s">
        <v>30</v>
      </c>
      <c r="C14" s="13">
        <v>0.4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s="14" customFormat="1" ht="15.75">
      <c r="A15" s="9"/>
      <c r="B15" s="12"/>
      <c r="C15" s="15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s="14" customFormat="1" ht="15.75">
      <c r="A16" s="403" t="s">
        <v>31</v>
      </c>
      <c r="B16" s="404"/>
      <c r="C16" s="16">
        <f>SUM(C7:C15)</f>
        <v>6.07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s="14" customFormat="1" ht="15">
      <c r="A17" s="3"/>
      <c r="B17" s="4"/>
      <c r="C17" s="5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5.75">
      <c r="A18" s="6" t="s">
        <v>32</v>
      </c>
      <c r="B18" s="7" t="s">
        <v>33</v>
      </c>
      <c r="C18" s="8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5.75">
      <c r="A19" s="11"/>
      <c r="B19" s="10"/>
      <c r="C19" s="9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5.75">
      <c r="A20" s="9" t="s">
        <v>34</v>
      </c>
      <c r="B20" s="12" t="s">
        <v>35</v>
      </c>
      <c r="C20" s="13">
        <v>1.23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5.75">
      <c r="A21" s="403" t="s">
        <v>36</v>
      </c>
      <c r="B21" s="404"/>
      <c r="C21" s="16">
        <f>SUM(C19:C20)</f>
        <v>1.23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s="14" customFormat="1" ht="15.75">
      <c r="A22" s="6" t="s">
        <v>37</v>
      </c>
      <c r="B22" s="7" t="s">
        <v>33</v>
      </c>
      <c r="C22" s="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s="14" customFormat="1" ht="15.75">
      <c r="A23" s="11"/>
      <c r="B23" s="10"/>
      <c r="C23" s="9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5.75">
      <c r="A24" s="9" t="s">
        <v>38</v>
      </c>
      <c r="B24" s="12" t="s">
        <v>39</v>
      </c>
      <c r="C24" s="13">
        <v>6.05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5.75">
      <c r="A25" s="403" t="s">
        <v>40</v>
      </c>
      <c r="B25" s="404"/>
      <c r="C25" s="16">
        <f>SUM(C23:C24)</f>
        <v>6.05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5">
      <c r="A26" s="3"/>
      <c r="B26" s="4"/>
      <c r="C26" s="17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15.75">
      <c r="A27" s="6" t="s">
        <v>41</v>
      </c>
      <c r="B27" s="7" t="s">
        <v>42</v>
      </c>
      <c r="C27" s="8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15.75">
      <c r="A28" s="11"/>
      <c r="B28" s="12"/>
      <c r="C28" s="9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s="14" customFormat="1" ht="15.75">
      <c r="A29" s="9" t="s">
        <v>655</v>
      </c>
      <c r="B29" s="12" t="s">
        <v>43</v>
      </c>
      <c r="C29" s="13">
        <v>0.65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s="14" customFormat="1" ht="15.75">
      <c r="A30" s="9"/>
      <c r="B30" s="12"/>
      <c r="C30" s="1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s="14" customFormat="1" ht="15.75">
      <c r="A31" s="9" t="s">
        <v>656</v>
      </c>
      <c r="B31" s="12" t="s">
        <v>44</v>
      </c>
      <c r="C31" s="13">
        <v>3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5.75">
      <c r="A32" s="9"/>
      <c r="B32" s="12"/>
      <c r="C32" s="1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15.75">
      <c r="A33" s="9" t="s">
        <v>657</v>
      </c>
      <c r="B33" s="12" t="s">
        <v>45</v>
      </c>
      <c r="C33" s="13">
        <v>5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15.75">
      <c r="A34" s="9"/>
      <c r="B34" s="12"/>
      <c r="C34" s="1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14" customFormat="1" ht="15.75">
      <c r="A35" s="9" t="s">
        <v>658</v>
      </c>
      <c r="B35" s="12" t="s">
        <v>46</v>
      </c>
      <c r="C35" s="13"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14" customFormat="1" ht="15.75">
      <c r="A36" s="9"/>
      <c r="B36" s="18"/>
      <c r="C36" s="1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s="14" customFormat="1" ht="15.75">
      <c r="A37" s="403" t="s">
        <v>47</v>
      </c>
      <c r="B37" s="404"/>
      <c r="C37" s="19">
        <f>SUM(C29:C36)</f>
        <v>8.65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s="14" customFormat="1" ht="15">
      <c r="A38" s="3"/>
      <c r="B38" s="4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s="14" customFormat="1" ht="15">
      <c r="A39" s="405" t="s">
        <v>48</v>
      </c>
      <c r="B39" s="406"/>
      <c r="C39" s="407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s="14" customFormat="1" ht="15">
      <c r="A40" s="405"/>
      <c r="B40" s="406"/>
      <c r="C40" s="407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4" customFormat="1" ht="15.75">
      <c r="A41" s="408" t="s">
        <v>49</v>
      </c>
      <c r="B41" s="409"/>
      <c r="C41" s="20">
        <f>ROUND(((((1+C16/100)*(1+C21/100)*(1+C25/100))/(1-C37/100))-1),4)</f>
        <v>0.2465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14" customFormat="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14" customFormat="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14" customFormat="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14" customFormat="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14" customFormat="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14" customFormat="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14" customFormat="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14" customFormat="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4" customFormat="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4" customFormat="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14" customFormat="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14" customFormat="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14" customFormat="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14" customFormat="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14" customFormat="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14" customFormat="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14" customFormat="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14" customFormat="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14" customFormat="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14" customFormat="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14" customFormat="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14" customFormat="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14" customFormat="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14" customFormat="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14" customFormat="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2" ht="1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</row>
    <row r="95" spans="1:12" ht="1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</row>
    <row r="96" spans="1:12" ht="1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</row>
    <row r="97" spans="1:12" ht="1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</row>
    <row r="98" spans="1:12" ht="1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</row>
    <row r="99" spans="1:12" ht="1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</row>
    <row r="100" spans="1:12" ht="1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</row>
    <row r="101" spans="1:12" ht="1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</row>
    <row r="102" spans="1:12" ht="1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</row>
    <row r="103" spans="1:12" ht="1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</row>
    <row r="104" spans="1:12" ht="1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</row>
    <row r="105" spans="1:12" ht="1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</row>
    <row r="106" spans="1:12" ht="1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</row>
    <row r="107" spans="1:12" ht="1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</row>
    <row r="108" spans="1:12" ht="1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</sheetData>
  <sheetProtection/>
  <mergeCells count="9">
    <mergeCell ref="A1:C1"/>
    <mergeCell ref="A37:B37"/>
    <mergeCell ref="A39:C39"/>
    <mergeCell ref="A40:C40"/>
    <mergeCell ref="A41:B41"/>
    <mergeCell ref="A3:C3"/>
    <mergeCell ref="A16:B16"/>
    <mergeCell ref="A21:B21"/>
    <mergeCell ref="A25:B25"/>
  </mergeCells>
  <printOptions/>
  <pageMargins left="1.17" right="1.06" top="1.8020833333333333" bottom="0.7874015748031497" header="0.31496062992125984" footer="0.31496062992125984"/>
  <pageSetup fitToHeight="0" fitToWidth="1" horizontalDpi="600" verticalDpi="600" orientation="portrait" paperSize="9" r:id="rId2"/>
  <headerFooter>
    <oddHeader>&amp;C&amp;G
WT ENGENHARIA &amp; CONSULTORIA LTDA - ME
CNPJ: 17.243.727/0001 - 00 ; Insc. Est. 15.392.684-8; E-mail: eng.wendell@hotmail.com</oddHeader>
    <oddFooter>&amp;C&amp;"Calibri,Negrito"WT ENGENHARIA &amp; CONSULTORIA LTDA - ME
Avenida Maranhão, Nº447 – Bela Vista - CEP:  68.180-410 - Itaituba–PA</oddFooter>
  </headerFooter>
  <rowBreaks count="1" manualBreakCount="1">
    <brk id="42" max="2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111"/>
  <sheetViews>
    <sheetView view="pageBreakPreview" zoomScale="85" zoomScaleNormal="85" zoomScaleSheetLayoutView="85" zoomScalePageLayoutView="85" workbookViewId="0" topLeftCell="A1">
      <selection activeCell="C14" sqref="C14"/>
    </sheetView>
  </sheetViews>
  <sheetFormatPr defaultColWidth="8.8515625" defaultRowHeight="12.75"/>
  <cols>
    <col min="1" max="1" width="9.28125" style="2" customWidth="1"/>
    <col min="2" max="2" width="55.00390625" style="2" customWidth="1"/>
    <col min="3" max="3" width="25.28125" style="2" customWidth="1"/>
    <col min="4" max="5" width="21.140625" style="30" customWidth="1"/>
    <col min="6" max="6" width="19.7109375" style="2" bestFit="1" customWidth="1"/>
    <col min="7" max="7" width="20.00390625" style="2" bestFit="1" customWidth="1"/>
    <col min="8" max="8" width="19.7109375" style="2" bestFit="1" customWidth="1"/>
    <col min="9" max="9" width="20.8515625" style="2" hidden="1" customWidth="1"/>
    <col min="10" max="10" width="19.28125" style="2" bestFit="1" customWidth="1"/>
    <col min="11" max="13" width="19.28125" style="2" customWidth="1"/>
    <col min="14" max="14" width="19.28125" style="2" bestFit="1" customWidth="1"/>
    <col min="15" max="16384" width="8.8515625" style="2" customWidth="1"/>
  </cols>
  <sheetData>
    <row r="1" spans="1:5" ht="20.25" customHeight="1">
      <c r="A1" s="410" t="s">
        <v>538</v>
      </c>
      <c r="B1" s="411"/>
      <c r="C1" s="411"/>
      <c r="D1" s="412"/>
      <c r="E1" s="242"/>
    </row>
    <row r="2" spans="1:16" ht="15.75">
      <c r="A2" s="410" t="s">
        <v>50</v>
      </c>
      <c r="B2" s="411"/>
      <c r="C2" s="411"/>
      <c r="D2" s="412"/>
      <c r="E2" s="27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>
      <c r="A3" s="251"/>
      <c r="B3" s="251"/>
      <c r="C3" s="251"/>
      <c r="D3" s="252"/>
      <c r="E3" s="27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.75">
      <c r="A4" s="418" t="s">
        <v>644</v>
      </c>
      <c r="B4" s="418"/>
      <c r="C4" s="418"/>
      <c r="D4" s="418"/>
      <c r="E4" s="243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30">
      <c r="A5" s="253" t="s">
        <v>1</v>
      </c>
      <c r="B5" s="253" t="s">
        <v>2</v>
      </c>
      <c r="C5" s="254" t="s">
        <v>61</v>
      </c>
      <c r="D5" s="254" t="s">
        <v>643</v>
      </c>
      <c r="E5" s="244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.75">
      <c r="A6" s="255" t="s">
        <v>62</v>
      </c>
      <c r="B6" s="256" t="s">
        <v>63</v>
      </c>
      <c r="C6" s="254"/>
      <c r="D6" s="254"/>
      <c r="E6" s="244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.75">
      <c r="A7" s="257" t="s">
        <v>60</v>
      </c>
      <c r="B7" s="258" t="s">
        <v>64</v>
      </c>
      <c r="C7" s="259">
        <v>0.2</v>
      </c>
      <c r="D7" s="259">
        <v>0.2</v>
      </c>
      <c r="E7" s="245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.75">
      <c r="A8" s="257" t="s">
        <v>65</v>
      </c>
      <c r="B8" s="258" t="s">
        <v>66</v>
      </c>
      <c r="C8" s="259">
        <v>0.015</v>
      </c>
      <c r="D8" s="259">
        <v>0.015</v>
      </c>
      <c r="E8" s="245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.75">
      <c r="A9" s="257" t="s">
        <v>67</v>
      </c>
      <c r="B9" s="258" t="s">
        <v>68</v>
      </c>
      <c r="C9" s="259">
        <v>0.01</v>
      </c>
      <c r="D9" s="259">
        <v>0.01</v>
      </c>
      <c r="E9" s="245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.75">
      <c r="A10" s="257" t="s">
        <v>69</v>
      </c>
      <c r="B10" s="258" t="s">
        <v>70</v>
      </c>
      <c r="C10" s="259">
        <v>0.002</v>
      </c>
      <c r="D10" s="259">
        <v>0.002</v>
      </c>
      <c r="E10" s="24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5.75">
      <c r="A11" s="257" t="s">
        <v>71</v>
      </c>
      <c r="B11" s="258" t="s">
        <v>72</v>
      </c>
      <c r="C11" s="259">
        <v>0.006</v>
      </c>
      <c r="D11" s="259">
        <v>0.006</v>
      </c>
      <c r="E11" s="24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.75">
      <c r="A12" s="257" t="s">
        <v>73</v>
      </c>
      <c r="B12" s="258" t="s">
        <v>74</v>
      </c>
      <c r="C12" s="259">
        <v>0.025</v>
      </c>
      <c r="D12" s="259">
        <v>0.025</v>
      </c>
      <c r="E12" s="245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s="14" customFormat="1" ht="15.75">
      <c r="A13" s="257" t="s">
        <v>75</v>
      </c>
      <c r="B13" s="258" t="s">
        <v>76</v>
      </c>
      <c r="C13" s="259">
        <v>0.03</v>
      </c>
      <c r="D13" s="259">
        <v>0.03</v>
      </c>
      <c r="E13" s="245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s="14" customFormat="1" ht="15.75">
      <c r="A14" s="257" t="s">
        <v>77</v>
      </c>
      <c r="B14" s="258" t="s">
        <v>78</v>
      </c>
      <c r="C14" s="259">
        <v>0.08</v>
      </c>
      <c r="D14" s="259">
        <v>0.08</v>
      </c>
      <c r="E14" s="24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s="14" customFormat="1" ht="15.75">
      <c r="A15" s="260"/>
      <c r="B15" s="260" t="s">
        <v>79</v>
      </c>
      <c r="C15" s="261">
        <f>SUM(C7:C14)</f>
        <v>0.368</v>
      </c>
      <c r="D15" s="261">
        <f>SUM(D7:D14)</f>
        <v>0.368</v>
      </c>
      <c r="E15" s="24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s="14" customFormat="1" ht="15.75">
      <c r="A16" s="255" t="s">
        <v>80</v>
      </c>
      <c r="B16" s="256" t="s">
        <v>81</v>
      </c>
      <c r="C16" s="259"/>
      <c r="D16" s="259"/>
      <c r="E16" s="245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s="14" customFormat="1" ht="15.75">
      <c r="A17" s="257" t="s">
        <v>82</v>
      </c>
      <c r="B17" s="262" t="s">
        <v>83</v>
      </c>
      <c r="C17" s="259">
        <v>0.2228</v>
      </c>
      <c r="D17" s="259">
        <v>0</v>
      </c>
      <c r="E17" s="245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s="14" customFormat="1" ht="15.75">
      <c r="A18" s="257" t="s">
        <v>84</v>
      </c>
      <c r="B18" s="262" t="s">
        <v>85</v>
      </c>
      <c r="C18" s="259">
        <v>0.0094</v>
      </c>
      <c r="D18" s="259">
        <v>0.0071</v>
      </c>
      <c r="E18" s="2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s="14" customFormat="1" ht="15.75">
      <c r="A19" s="257" t="s">
        <v>86</v>
      </c>
      <c r="B19" s="262" t="s">
        <v>87</v>
      </c>
      <c r="C19" s="259">
        <v>0.1103</v>
      </c>
      <c r="D19" s="259">
        <v>0.0833</v>
      </c>
      <c r="E19" s="245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s="14" customFormat="1" ht="15.75">
      <c r="A20" s="257" t="s">
        <v>88</v>
      </c>
      <c r="B20" s="262" t="s">
        <v>89</v>
      </c>
      <c r="C20" s="259">
        <v>0.0007</v>
      </c>
      <c r="D20" s="259">
        <v>0.0006</v>
      </c>
      <c r="E20" s="245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s="14" customFormat="1" ht="15.75">
      <c r="A21" s="257" t="s">
        <v>90</v>
      </c>
      <c r="B21" s="262" t="s">
        <v>91</v>
      </c>
      <c r="C21" s="259">
        <v>0.0343</v>
      </c>
      <c r="D21" s="259">
        <v>0.0056</v>
      </c>
      <c r="E21" s="245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s="14" customFormat="1" ht="15.75">
      <c r="A22" s="257" t="s">
        <v>92</v>
      </c>
      <c r="B22" s="262" t="s">
        <v>93</v>
      </c>
      <c r="C22" s="259">
        <v>0.0011</v>
      </c>
      <c r="D22" s="259">
        <v>0.0009</v>
      </c>
      <c r="E22" s="245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s="14" customFormat="1" ht="15.75">
      <c r="A23" s="257" t="s">
        <v>647</v>
      </c>
      <c r="B23" s="262" t="s">
        <v>649</v>
      </c>
      <c r="C23" s="259">
        <v>0.099</v>
      </c>
      <c r="D23" s="259">
        <v>0.0748</v>
      </c>
      <c r="E23" s="245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s="14" customFormat="1" ht="15.75">
      <c r="A24" s="257" t="s">
        <v>648</v>
      </c>
      <c r="B24" s="262" t="s">
        <v>650</v>
      </c>
      <c r="C24" s="259">
        <v>0.0003</v>
      </c>
      <c r="D24" s="259">
        <v>0.0002</v>
      </c>
      <c r="E24" s="245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s="14" customFormat="1" ht="15.75">
      <c r="A25" s="255"/>
      <c r="B25" s="256" t="s">
        <v>94</v>
      </c>
      <c r="C25" s="261">
        <f>SUM(C17:C24)</f>
        <v>0.4779</v>
      </c>
      <c r="D25" s="261">
        <f>SUM(D17:D24)</f>
        <v>0.1725</v>
      </c>
      <c r="E25" s="246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s="14" customFormat="1" ht="31.5">
      <c r="A26" s="255" t="s">
        <v>95</v>
      </c>
      <c r="B26" s="256" t="s">
        <v>96</v>
      </c>
      <c r="C26" s="263"/>
      <c r="D26" s="263"/>
      <c r="E26" s="247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s="14" customFormat="1" ht="15.75">
      <c r="A27" s="257" t="s">
        <v>97</v>
      </c>
      <c r="B27" s="262" t="s">
        <v>98</v>
      </c>
      <c r="C27" s="259">
        <v>0.0627</v>
      </c>
      <c r="D27" s="259">
        <v>0.0474</v>
      </c>
      <c r="E27" s="248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s="14" customFormat="1" ht="15.75">
      <c r="A28" s="257" t="s">
        <v>99</v>
      </c>
      <c r="B28" s="262" t="s">
        <v>646</v>
      </c>
      <c r="C28" s="259">
        <v>0.0015</v>
      </c>
      <c r="D28" s="259">
        <v>0.0011</v>
      </c>
      <c r="E28" s="248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s="14" customFormat="1" ht="15.75">
      <c r="A29" s="257" t="s">
        <v>101</v>
      </c>
      <c r="B29" s="262" t="s">
        <v>100</v>
      </c>
      <c r="C29" s="259">
        <v>0.0423</v>
      </c>
      <c r="D29" s="259">
        <v>0.0319</v>
      </c>
      <c r="E29" s="245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s="14" customFormat="1" ht="15.75">
      <c r="A30" s="257" t="s">
        <v>102</v>
      </c>
      <c r="B30" s="262" t="s">
        <v>653</v>
      </c>
      <c r="C30" s="259">
        <v>0.0509</v>
      </c>
      <c r="D30" s="259">
        <v>0.0384</v>
      </c>
      <c r="E30" s="245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s="14" customFormat="1" ht="15.75">
      <c r="A31" s="257" t="s">
        <v>645</v>
      </c>
      <c r="B31" s="262" t="s">
        <v>103</v>
      </c>
      <c r="C31" s="259">
        <v>0.0053</v>
      </c>
      <c r="D31" s="259">
        <v>0.004</v>
      </c>
      <c r="E31" s="245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s="14" customFormat="1" ht="15.75">
      <c r="A32" s="255"/>
      <c r="B32" s="256" t="s">
        <v>104</v>
      </c>
      <c r="C32" s="264">
        <f>SUM(C27:C31)</f>
        <v>0.1627</v>
      </c>
      <c r="D32" s="264">
        <f>SUM(D27:D31)</f>
        <v>0.1228</v>
      </c>
      <c r="E32" s="24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s="14" customFormat="1" ht="15.75">
      <c r="A33" s="255" t="s">
        <v>105</v>
      </c>
      <c r="B33" s="265" t="s">
        <v>106</v>
      </c>
      <c r="C33" s="263"/>
      <c r="D33" s="263"/>
      <c r="E33" s="247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s="14" customFormat="1" ht="15.75">
      <c r="A34" s="257" t="s">
        <v>107</v>
      </c>
      <c r="B34" s="258" t="s">
        <v>652</v>
      </c>
      <c r="C34" s="259">
        <f>ROUND((C15*C25),4)</f>
        <v>0.1759</v>
      </c>
      <c r="D34" s="259">
        <v>0.0635</v>
      </c>
      <c r="E34" s="245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s="14" customFormat="1" ht="31.5">
      <c r="A35" s="257" t="s">
        <v>108</v>
      </c>
      <c r="B35" s="258" t="s">
        <v>654</v>
      </c>
      <c r="C35" s="259">
        <v>0.0056</v>
      </c>
      <c r="D35" s="259">
        <v>0.0042</v>
      </c>
      <c r="E35" s="245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s="14" customFormat="1" ht="15.75">
      <c r="A36" s="260"/>
      <c r="B36" s="256" t="s">
        <v>109</v>
      </c>
      <c r="C36" s="261">
        <f>SUM(C34:C35)</f>
        <v>0.1815</v>
      </c>
      <c r="D36" s="261">
        <f>SUM(D34:D35)</f>
        <v>0.0677</v>
      </c>
      <c r="E36" s="246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s="14" customFormat="1" ht="15.75">
      <c r="A37" s="260"/>
      <c r="B37" s="256"/>
      <c r="C37" s="261"/>
      <c r="D37" s="261"/>
      <c r="E37" s="246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s="14" customFormat="1" ht="15.75">
      <c r="A38" s="266"/>
      <c r="B38" s="266" t="s">
        <v>110</v>
      </c>
      <c r="C38" s="267">
        <f>C15+C25+C32+C36</f>
        <v>1.1901</v>
      </c>
      <c r="D38" s="267">
        <f>D15+D25+D32+D36</f>
        <v>0.731</v>
      </c>
      <c r="E38" s="250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s="14" customFormat="1" ht="15.75">
      <c r="A39" s="22"/>
      <c r="B39" s="268"/>
      <c r="C39" s="268"/>
      <c r="D39" s="269"/>
      <c r="E39" s="28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s="14" customFormat="1" ht="47.25" customHeight="1">
      <c r="A40" s="413" t="s">
        <v>651</v>
      </c>
      <c r="B40" s="414"/>
      <c r="C40" s="22"/>
      <c r="D40" s="269"/>
      <c r="E40" s="28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s="14" customFormat="1" ht="15.75">
      <c r="A41" s="270"/>
      <c r="B41" s="270"/>
      <c r="C41" s="270"/>
      <c r="D41" s="252"/>
      <c r="E41" s="27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s="14" customFormat="1" ht="15.75">
      <c r="A42" s="415"/>
      <c r="B42" s="415"/>
      <c r="C42" s="415"/>
      <c r="D42" s="415"/>
      <c r="E42" s="155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s="14" customFormat="1" ht="15">
      <c r="A43" s="416"/>
      <c r="B43" s="416"/>
      <c r="C43" s="416"/>
      <c r="D43" s="416"/>
      <c r="E43" s="155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s="14" customFormat="1" ht="15.75">
      <c r="A44" s="417"/>
      <c r="B44" s="417"/>
      <c r="C44" s="156"/>
      <c r="D44" s="28"/>
      <c r="E44" s="2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s="14" customFormat="1" ht="15">
      <c r="A45" s="1"/>
      <c r="B45" s="1"/>
      <c r="C45" s="1"/>
      <c r="D45" s="29"/>
      <c r="E45" s="2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s="14" customFormat="1" ht="15">
      <c r="A46" s="1"/>
      <c r="B46" s="1"/>
      <c r="C46" s="1"/>
      <c r="D46" s="29"/>
      <c r="E46" s="2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s="14" customFormat="1" ht="15">
      <c r="A47" s="1"/>
      <c r="B47" s="1"/>
      <c r="C47" s="1"/>
      <c r="D47" s="29"/>
      <c r="E47" s="2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s="14" customFormat="1" ht="15">
      <c r="A48" s="1"/>
      <c r="B48" s="1"/>
      <c r="C48" s="1"/>
      <c r="D48" s="29"/>
      <c r="E48" s="29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s="14" customFormat="1" ht="15">
      <c r="A49" s="1"/>
      <c r="B49" s="1"/>
      <c r="C49" s="1"/>
      <c r="D49" s="29"/>
      <c r="E49" s="29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s="14" customFormat="1" ht="15">
      <c r="A50" s="1"/>
      <c r="B50" s="1"/>
      <c r="C50" s="1"/>
      <c r="D50" s="29"/>
      <c r="E50" s="29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s="14" customFormat="1" ht="15">
      <c r="A51" s="1"/>
      <c r="B51" s="1"/>
      <c r="C51" s="1"/>
      <c r="D51" s="29"/>
      <c r="E51" s="29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s="14" customFormat="1" ht="15">
      <c r="A52" s="1"/>
      <c r="B52" s="1"/>
      <c r="C52" s="1"/>
      <c r="D52" s="29"/>
      <c r="E52" s="29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s="14" customFormat="1" ht="15">
      <c r="A53" s="1"/>
      <c r="B53" s="1"/>
      <c r="C53" s="1"/>
      <c r="D53" s="29"/>
      <c r="E53" s="29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s="14" customFormat="1" ht="15">
      <c r="A54" s="1"/>
      <c r="B54" s="1"/>
      <c r="C54" s="1"/>
      <c r="D54" s="29"/>
      <c r="E54" s="29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s="14" customFormat="1" ht="15">
      <c r="A55" s="1"/>
      <c r="B55" s="1"/>
      <c r="C55" s="1"/>
      <c r="D55" s="29"/>
      <c r="E55" s="29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s="14" customFormat="1" ht="15">
      <c r="A56" s="1"/>
      <c r="B56" s="1"/>
      <c r="C56" s="1"/>
      <c r="D56" s="29"/>
      <c r="E56" s="29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s="14" customFormat="1" ht="15">
      <c r="A57" s="1"/>
      <c r="B57" s="1"/>
      <c r="C57" s="1"/>
      <c r="D57" s="29"/>
      <c r="E57" s="29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s="14" customFormat="1" ht="15">
      <c r="A58" s="1"/>
      <c r="B58" s="1"/>
      <c r="C58" s="1"/>
      <c r="D58" s="29"/>
      <c r="E58" s="29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s="14" customFormat="1" ht="15">
      <c r="A59" s="1"/>
      <c r="B59" s="1"/>
      <c r="C59" s="1"/>
      <c r="D59" s="29"/>
      <c r="E59" s="29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s="14" customFormat="1" ht="15">
      <c r="A60" s="1"/>
      <c r="B60" s="1"/>
      <c r="C60" s="1"/>
      <c r="D60" s="29"/>
      <c r="E60" s="29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s="14" customFormat="1" ht="15">
      <c r="A61" s="1"/>
      <c r="B61" s="1"/>
      <c r="C61" s="1"/>
      <c r="D61" s="29"/>
      <c r="E61" s="29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s="14" customFormat="1" ht="15">
      <c r="A62" s="1"/>
      <c r="B62" s="1"/>
      <c r="C62" s="1"/>
      <c r="D62" s="29"/>
      <c r="E62" s="29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s="14" customFormat="1" ht="15">
      <c r="A63" s="1"/>
      <c r="B63" s="1"/>
      <c r="C63" s="1"/>
      <c r="D63" s="29"/>
      <c r="E63" s="29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s="14" customFormat="1" ht="15">
      <c r="A64" s="1"/>
      <c r="B64" s="1"/>
      <c r="C64" s="1"/>
      <c r="D64" s="29"/>
      <c r="E64" s="29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s="14" customFormat="1" ht="15">
      <c r="A65" s="1"/>
      <c r="B65" s="1"/>
      <c r="C65" s="1"/>
      <c r="D65" s="29"/>
      <c r="E65" s="29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s="14" customFormat="1" ht="15">
      <c r="A66" s="1"/>
      <c r="B66" s="1"/>
      <c r="C66" s="1"/>
      <c r="D66" s="29"/>
      <c r="E66" s="29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s="14" customFormat="1" ht="15">
      <c r="A67" s="1"/>
      <c r="B67" s="1"/>
      <c r="C67" s="1"/>
      <c r="D67" s="29"/>
      <c r="E67" s="29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s="14" customFormat="1" ht="15">
      <c r="A68" s="1"/>
      <c r="B68" s="1"/>
      <c r="C68" s="1"/>
      <c r="D68" s="29"/>
      <c r="E68" s="29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s="14" customFormat="1" ht="15">
      <c r="A69" s="1"/>
      <c r="B69" s="1"/>
      <c r="C69" s="1"/>
      <c r="D69" s="29"/>
      <c r="E69" s="29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s="14" customFormat="1" ht="15">
      <c r="A70" s="1"/>
      <c r="B70" s="1"/>
      <c r="C70" s="1"/>
      <c r="D70" s="29"/>
      <c r="E70" s="29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s="14" customFormat="1" ht="15">
      <c r="A71" s="1"/>
      <c r="B71" s="1"/>
      <c r="C71" s="1"/>
      <c r="D71" s="29"/>
      <c r="E71" s="29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s="14" customFormat="1" ht="15">
      <c r="A72" s="1"/>
      <c r="B72" s="1"/>
      <c r="C72" s="1"/>
      <c r="D72" s="29"/>
      <c r="E72" s="29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s="14" customFormat="1" ht="15">
      <c r="A73" s="1"/>
      <c r="B73" s="1"/>
      <c r="C73" s="1"/>
      <c r="D73" s="29"/>
      <c r="E73" s="29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s="14" customFormat="1" ht="15">
      <c r="A74" s="1"/>
      <c r="B74" s="1"/>
      <c r="C74" s="1"/>
      <c r="D74" s="29"/>
      <c r="E74" s="29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s="14" customFormat="1" ht="15">
      <c r="A75" s="1"/>
      <c r="B75" s="1"/>
      <c r="C75" s="1"/>
      <c r="D75" s="29"/>
      <c r="E75" s="29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s="14" customFormat="1" ht="15">
      <c r="A76" s="1"/>
      <c r="B76" s="1"/>
      <c r="C76" s="1"/>
      <c r="D76" s="29"/>
      <c r="E76" s="29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s="14" customFormat="1" ht="15">
      <c r="A77" s="1"/>
      <c r="B77" s="1"/>
      <c r="C77" s="1"/>
      <c r="D77" s="29"/>
      <c r="E77" s="29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">
      <c r="A78" s="1"/>
      <c r="B78" s="1"/>
      <c r="C78" s="1"/>
      <c r="D78" s="29"/>
      <c r="E78" s="29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">
      <c r="A79" s="1"/>
      <c r="B79" s="1"/>
      <c r="C79" s="1"/>
      <c r="D79" s="29"/>
      <c r="E79" s="29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">
      <c r="A80" s="1"/>
      <c r="B80" s="1"/>
      <c r="C80" s="1"/>
      <c r="D80" s="29"/>
      <c r="E80" s="29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">
      <c r="A81" s="1"/>
      <c r="B81" s="1"/>
      <c r="C81" s="1"/>
      <c r="D81" s="29"/>
      <c r="E81" s="29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">
      <c r="A82" s="1"/>
      <c r="B82" s="1"/>
      <c r="C82" s="1"/>
      <c r="D82" s="29"/>
      <c r="E82" s="29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">
      <c r="A83" s="1"/>
      <c r="B83" s="1"/>
      <c r="C83" s="1"/>
      <c r="D83" s="29"/>
      <c r="E83" s="29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">
      <c r="A84" s="1"/>
      <c r="B84" s="1"/>
      <c r="C84" s="1"/>
      <c r="D84" s="29"/>
      <c r="E84" s="29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">
      <c r="A85" s="1"/>
      <c r="B85" s="1"/>
      <c r="C85" s="1"/>
      <c r="D85" s="29"/>
      <c r="E85" s="29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">
      <c r="A86" s="1"/>
      <c r="B86" s="1"/>
      <c r="C86" s="1"/>
      <c r="D86" s="29"/>
      <c r="E86" s="29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">
      <c r="A87" s="1"/>
      <c r="B87" s="1"/>
      <c r="C87" s="1"/>
      <c r="D87" s="29"/>
      <c r="E87" s="29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">
      <c r="A88" s="1"/>
      <c r="B88" s="1"/>
      <c r="C88" s="1"/>
      <c r="D88" s="29"/>
      <c r="E88" s="29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">
      <c r="A89" s="1"/>
      <c r="B89" s="1"/>
      <c r="C89" s="1"/>
      <c r="D89" s="29"/>
      <c r="E89" s="29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">
      <c r="A90" s="1"/>
      <c r="B90" s="1"/>
      <c r="C90" s="1"/>
      <c r="D90" s="29"/>
      <c r="E90" s="29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5">
      <c r="A91" s="1"/>
      <c r="B91" s="1"/>
      <c r="C91" s="1"/>
      <c r="D91" s="29"/>
      <c r="E91" s="29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5">
      <c r="A92" s="1"/>
      <c r="B92" s="1"/>
      <c r="C92" s="1"/>
      <c r="D92" s="29"/>
      <c r="E92" s="29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">
      <c r="A93" s="1"/>
      <c r="B93" s="1"/>
      <c r="C93" s="1"/>
      <c r="D93" s="29"/>
      <c r="E93" s="29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5">
      <c r="A94" s="1"/>
      <c r="B94" s="1"/>
      <c r="C94" s="1"/>
      <c r="D94" s="29"/>
      <c r="E94" s="29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5">
      <c r="A95" s="1"/>
      <c r="B95" s="1"/>
      <c r="C95" s="1"/>
      <c r="D95" s="29"/>
      <c r="E95" s="29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5">
      <c r="A96" s="1"/>
      <c r="B96" s="1"/>
      <c r="C96" s="1"/>
      <c r="D96" s="29"/>
      <c r="E96" s="29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4" ht="15">
      <c r="A97" s="21"/>
      <c r="B97" s="21"/>
      <c r="C97" s="21"/>
      <c r="F97" s="21"/>
      <c r="G97" s="21"/>
      <c r="H97" s="21"/>
      <c r="I97" s="21"/>
      <c r="J97" s="21"/>
      <c r="K97" s="21"/>
      <c r="L97" s="21"/>
      <c r="M97" s="21"/>
      <c r="N97" s="21"/>
    </row>
    <row r="98" spans="1:14" ht="15">
      <c r="A98" s="21"/>
      <c r="B98" s="21"/>
      <c r="C98" s="21"/>
      <c r="F98" s="21"/>
      <c r="G98" s="21"/>
      <c r="H98" s="21"/>
      <c r="I98" s="21"/>
      <c r="J98" s="21"/>
      <c r="K98" s="21"/>
      <c r="L98" s="21"/>
      <c r="M98" s="21"/>
      <c r="N98" s="21"/>
    </row>
    <row r="99" spans="1:14" ht="15">
      <c r="A99" s="21"/>
      <c r="B99" s="21"/>
      <c r="C99" s="21"/>
      <c r="F99" s="21"/>
      <c r="G99" s="21"/>
      <c r="H99" s="21"/>
      <c r="I99" s="21"/>
      <c r="J99" s="21"/>
      <c r="K99" s="21"/>
      <c r="L99" s="21"/>
      <c r="M99" s="21"/>
      <c r="N99" s="21"/>
    </row>
    <row r="100" spans="1:14" ht="15">
      <c r="A100" s="21"/>
      <c r="B100" s="21"/>
      <c r="C100" s="21"/>
      <c r="F100" s="21"/>
      <c r="G100" s="21"/>
      <c r="H100" s="21"/>
      <c r="I100" s="21"/>
      <c r="J100" s="21"/>
      <c r="K100" s="21"/>
      <c r="L100" s="21"/>
      <c r="M100" s="21"/>
      <c r="N100" s="21"/>
    </row>
    <row r="101" spans="1:14" ht="15">
      <c r="A101" s="21"/>
      <c r="B101" s="21"/>
      <c r="C101" s="21"/>
      <c r="F101" s="21"/>
      <c r="G101" s="21"/>
      <c r="H101" s="21"/>
      <c r="I101" s="21"/>
      <c r="J101" s="21"/>
      <c r="K101" s="21"/>
      <c r="L101" s="21"/>
      <c r="M101" s="21"/>
      <c r="N101" s="21"/>
    </row>
    <row r="102" spans="1:14" ht="15">
      <c r="A102" s="21"/>
      <c r="B102" s="21"/>
      <c r="C102" s="21"/>
      <c r="F102" s="21"/>
      <c r="G102" s="21"/>
      <c r="H102" s="21"/>
      <c r="I102" s="21"/>
      <c r="J102" s="21"/>
      <c r="K102" s="21"/>
      <c r="L102" s="21"/>
      <c r="M102" s="21"/>
      <c r="N102" s="21"/>
    </row>
    <row r="103" spans="1:14" ht="15">
      <c r="A103" s="21"/>
      <c r="B103" s="21"/>
      <c r="C103" s="21"/>
      <c r="F103" s="21"/>
      <c r="G103" s="21"/>
      <c r="H103" s="21"/>
      <c r="I103" s="21"/>
      <c r="J103" s="21"/>
      <c r="K103" s="21"/>
      <c r="L103" s="21"/>
      <c r="M103" s="21"/>
      <c r="N103" s="21"/>
    </row>
    <row r="104" spans="1:14" ht="15">
      <c r="A104" s="21"/>
      <c r="B104" s="21"/>
      <c r="C104" s="21"/>
      <c r="F104" s="21"/>
      <c r="G104" s="21"/>
      <c r="H104" s="21"/>
      <c r="I104" s="21"/>
      <c r="J104" s="21"/>
      <c r="K104" s="21"/>
      <c r="L104" s="21"/>
      <c r="M104" s="21"/>
      <c r="N104" s="21"/>
    </row>
    <row r="105" spans="1:14" ht="15">
      <c r="A105" s="21"/>
      <c r="B105" s="21"/>
      <c r="C105" s="21"/>
      <c r="F105" s="21"/>
      <c r="G105" s="21"/>
      <c r="H105" s="21"/>
      <c r="I105" s="21"/>
      <c r="J105" s="21"/>
      <c r="K105" s="21"/>
      <c r="L105" s="21"/>
      <c r="M105" s="21"/>
      <c r="N105" s="21"/>
    </row>
    <row r="106" spans="1:14" ht="15">
      <c r="A106" s="21"/>
      <c r="B106" s="21"/>
      <c r="C106" s="21"/>
      <c r="F106" s="21"/>
      <c r="G106" s="21"/>
      <c r="H106" s="21"/>
      <c r="I106" s="21"/>
      <c r="J106" s="21"/>
      <c r="K106" s="21"/>
      <c r="L106" s="21"/>
      <c r="M106" s="21"/>
      <c r="N106" s="21"/>
    </row>
    <row r="107" spans="1:14" ht="15">
      <c r="A107" s="21"/>
      <c r="B107" s="21"/>
      <c r="C107" s="21"/>
      <c r="F107" s="21"/>
      <c r="G107" s="21"/>
      <c r="H107" s="21"/>
      <c r="I107" s="21"/>
      <c r="J107" s="21"/>
      <c r="K107" s="21"/>
      <c r="L107" s="21"/>
      <c r="M107" s="21"/>
      <c r="N107" s="21"/>
    </row>
    <row r="108" spans="1:14" ht="15">
      <c r="A108" s="21"/>
      <c r="B108" s="21"/>
      <c r="C108" s="21"/>
      <c r="F108" s="21"/>
      <c r="G108" s="21"/>
      <c r="H108" s="21"/>
      <c r="I108" s="21"/>
      <c r="J108" s="21"/>
      <c r="K108" s="21"/>
      <c r="L108" s="21"/>
      <c r="M108" s="21"/>
      <c r="N108" s="21"/>
    </row>
    <row r="109" spans="1:14" ht="15">
      <c r="A109" s="21"/>
      <c r="B109" s="21"/>
      <c r="C109" s="21"/>
      <c r="F109" s="21"/>
      <c r="G109" s="21"/>
      <c r="H109" s="21"/>
      <c r="I109" s="21"/>
      <c r="J109" s="21"/>
      <c r="K109" s="21"/>
      <c r="L109" s="21"/>
      <c r="M109" s="21"/>
      <c r="N109" s="21"/>
    </row>
    <row r="110" spans="1:14" ht="15">
      <c r="A110" s="21"/>
      <c r="B110" s="21"/>
      <c r="C110" s="21"/>
      <c r="F110" s="21"/>
      <c r="G110" s="21"/>
      <c r="H110" s="21"/>
      <c r="I110" s="21"/>
      <c r="J110" s="21"/>
      <c r="K110" s="21"/>
      <c r="L110" s="21"/>
      <c r="M110" s="21"/>
      <c r="N110" s="21"/>
    </row>
    <row r="111" spans="1:14" ht="15">
      <c r="A111" s="21"/>
      <c r="B111" s="21"/>
      <c r="C111" s="21"/>
      <c r="F111" s="21"/>
      <c r="G111" s="21"/>
      <c r="H111" s="21"/>
      <c r="I111" s="21"/>
      <c r="J111" s="21"/>
      <c r="K111" s="21"/>
      <c r="L111" s="21"/>
      <c r="M111" s="21"/>
      <c r="N111" s="21"/>
    </row>
  </sheetData>
  <sheetProtection/>
  <mergeCells count="7">
    <mergeCell ref="A1:D1"/>
    <mergeCell ref="A40:B40"/>
    <mergeCell ref="A42:D42"/>
    <mergeCell ref="A43:D43"/>
    <mergeCell ref="A44:B44"/>
    <mergeCell ref="A4:D4"/>
    <mergeCell ref="A2:D2"/>
  </mergeCells>
  <printOptions/>
  <pageMargins left="0.91" right="0.511811024" top="1.8627450980392157" bottom="0.787401575" header="0.31496062" footer="0.31496062"/>
  <pageSetup fitToHeight="0" fitToWidth="1" horizontalDpi="600" verticalDpi="600" orientation="portrait" paperSize="9" scale="80" r:id="rId2"/>
  <headerFooter>
    <oddHeader>&amp;C&amp;G
WT ENGENHARIA &amp; CONSULTORIA LTDA - ME
Avenida Maranhão, Nº447 – Bela Vista - CEP:  68.180-410 - Itaituba–PA
CNPJ: 17.243.727/0001 - 00 ; Insc. Est. 15.392.684-8; E-mail: eng.wendell@hotmail.com</oddHeader>
    <oddFooter>&amp;CWT ENGENHARIA &amp; CONSULTORIA LTDA - ME
Avenida Maranhão, Nº447 – Bela Vista - CEP:  68.180-410 - Itaituba–PA</oddFooter>
  </headerFooter>
  <rowBreaks count="1" manualBreakCount="1">
    <brk id="45" max="2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Karlee Lira</dc:creator>
  <cp:keywords/>
  <dc:description/>
  <cp:lastModifiedBy>Usuário do Windows</cp:lastModifiedBy>
  <cp:lastPrinted>2020-03-18T03:53:41Z</cp:lastPrinted>
  <dcterms:created xsi:type="dcterms:W3CDTF">2017-08-31T13:11:19Z</dcterms:created>
  <dcterms:modified xsi:type="dcterms:W3CDTF">2020-04-28T13:15:20Z</dcterms:modified>
  <cp:category/>
  <cp:version/>
  <cp:contentType/>
  <cp:contentStatus/>
</cp:coreProperties>
</file>