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6" windowHeight="7056" activeTab="2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45621"/>
</workbook>
</file>

<file path=xl/calcChain.xml><?xml version="1.0" encoding="utf-8"?>
<calcChain xmlns="http://schemas.openxmlformats.org/spreadsheetml/2006/main">
  <c r="F28" i="2" l="1"/>
  <c r="F27" i="2"/>
  <c r="F26" i="2"/>
  <c r="F25" i="2"/>
  <c r="F23" i="2" l="1"/>
  <c r="F21" i="2"/>
  <c r="D25" i="6" l="1"/>
  <c r="D23" i="6"/>
  <c r="G36" i="3" l="1"/>
  <c r="G37" i="3"/>
  <c r="G38" i="3"/>
  <c r="G39" i="3"/>
  <c r="G40" i="3"/>
  <c r="G41" i="3"/>
  <c r="G53" i="3" s="1"/>
  <c r="H17" i="1" s="1"/>
  <c r="G42" i="3"/>
  <c r="G43" i="3"/>
  <c r="G44" i="3"/>
  <c r="G45" i="3"/>
  <c r="G46" i="3"/>
  <c r="G47" i="3"/>
  <c r="G48" i="3"/>
  <c r="G49" i="3"/>
  <c r="G50" i="3"/>
  <c r="G51" i="3"/>
  <c r="G52" i="3"/>
  <c r="G35" i="3"/>
  <c r="G164" i="3" l="1"/>
  <c r="G165" i="3" s="1"/>
  <c r="E37" i="1"/>
  <c r="F37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G21" i="2" s="1"/>
  <c r="C22" i="2"/>
  <c r="G23" i="2" s="1"/>
  <c r="G19" i="2"/>
  <c r="G17" i="2" l="1"/>
  <c r="E25" i="2"/>
  <c r="E27" i="2"/>
  <c r="F11" i="1"/>
  <c r="F39" i="1" s="1"/>
  <c r="C24" i="2"/>
  <c r="D9" i="2" l="1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<sst xmlns="http://schemas.openxmlformats.org/spreadsheetml/2006/main" count="813" uniqueCount="371">
  <si>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</si>
  <si>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</si>
  <si>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</si>
  <si>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</si>
  <si>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</si>
  <si>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</si>
  <si>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</si>
  <si>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</si>
  <si>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</si>
  <si>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</si>
  <si>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</si>
  <si>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</si>
  <si>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</si>
  <si>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</si>
  <si>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</si>
  <si>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</si>
  <si>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</si>
  <si>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</si>
  <si>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</si>
  <si>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</si>
  <si>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</si>
  <si>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</si>
  <si>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</si>
  <si>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</si>
  <si>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</si>
  <si>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</si>
  <si>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</si>
  <si>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</si>
  <si>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</si>
  <si>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</si>
  <si>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</si>
  <si>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</si>
  <si>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</si>
  <si>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</si>
  <si>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</si>
  <si>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</si>
  <si>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</si>
  <si>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</si>
  <si>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</si>
  <si>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</si>
  <si>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</si>
  <si>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</si>
  <si>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</si>
  <si>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</si>
  <si>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</si>
  <si>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</si>
  <si>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</si>
  <si>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</si>
  <si>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</si>
  <si>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</si>
  <si>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</si>
  <si>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</si>
  <si>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</si>
  <si>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</si>
  <si>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</si>
  <si>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</si>
  <si>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</si>
  <si>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</si>
  <si>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</si>
  <si>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</si>
  <si>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</si>
  <si>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</si>
  <si>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</si>
  <si>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</si>
  <si>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</si>
  <si>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</si>
  <si>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</si>
  <si>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</si>
  <si>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</si>
  <si>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</si>
  <si>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</si>
  <si>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</si>
  <si>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</si>
  <si>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</si>
  <si>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</si>
  <si>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</si>
  <si>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</si>
  <si>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</si>
  <si>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</si>
  <si>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</si>
  <si>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</si>
  <si>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</si>
  <si>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</si>
  <si>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</si>
  <si>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</si>
  <si>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</si>
  <si>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</si>
  <si>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</si>
  <si>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</si>
  <si>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</si>
  <si>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</si>
  <si>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</si>
  <si>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</si>
  <si>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</si>
  <si>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</si>
  <si>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</si>
  <si>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</si>
  <si>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</si>
  <si>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</si>
  <si>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</si>
  <si>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</si>
  <si>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</si>
  <si>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</si>
  <si>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</si>
  <si>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</si>
  <si>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</si>
  <si>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</si>
  <si>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</si>
  <si>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</si>
  <si>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</si>
  <si>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</si>
  <si>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</si>
  <si>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</si>
  <si>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</si>
  <si>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</si>
  <si>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</si>
  <si>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</si>
  <si>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</si>
  <si>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</si>
  <si>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</si>
  <si>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</si>
  <si>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</si>
  <si>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</si>
  <si>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</si>
  <si>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</si>
  <si>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</si>
  <si>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</si>
  <si>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</si>
  <si>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</si>
  <si>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</si>
  <si>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</si>
  <si>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</si>
  <si>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</si>
  <si>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</si>
  <si>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</si>
  <si>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</si>
  <si>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</si>
  <si>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</si>
  <si>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</si>
  <si>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</si>
  <si>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</si>
  <si>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</si>
  <si>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</si>
  <si>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</si>
  <si>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</si>
  <si>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</si>
  <si>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</si>
  <si>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</si>
  <si>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</si>
  <si>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</si>
  <si>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</si>
  <si>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</si>
  <si>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</si>
  <si>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</si>
  <si>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</si>
  <si>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</si>
  <si>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</si>
  <si>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</si>
  <si>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</si>
  <si>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</si>
  <si>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</si>
  <si>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</si>
  <si>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</si>
  <si>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</si>
  <si>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</si>
  <si>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</si>
  <si>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</si>
  <si>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</si>
  <si>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</si>
  <si>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</si>
  <si>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</si>
  <si>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</si>
  <si>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</si>
  <si>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</si>
  <si>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</si>
  <si>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</si>
  <si>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</si>
  <si>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</si>
  <si>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</si>
  <si>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</si>
  <si>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</si>
  <si>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</si>
  <si>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</si>
  <si>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</si>
  <si>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</si>
  <si>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</si>
  <si>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</si>
  <si>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</si>
  <si>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</si>
  <si>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</si>
  <si>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</si>
  <si>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</si>
  <si>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</si>
  <si>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</si>
  <si>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</si>
  <si>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</si>
  <si>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</si>
  <si>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</si>
  <si>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</si>
  <si>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</si>
  <si>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</si>
  <si>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</si>
  <si>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</si>
  <si>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</si>
  <si>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</si>
  <si>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</si>
  <si>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</si>
  <si>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</si>
  <si>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</si>
  <si>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</si>
  <si>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</si>
  <si>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</si>
  <si>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</si>
  <si>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</si>
  <si>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</si>
  <si>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</si>
  <si>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</si>
  <si>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</si>
  <si>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</si>
  <si>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</si>
  <si>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</si>
  <si>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</si>
  <si>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</si>
  <si>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</si>
  <si>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</si>
  <si>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</si>
  <si>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</si>
  <si>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</si>
  <si>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</si>
  <si>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</si>
  <si>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</si>
  <si>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</si>
  <si>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</si>
  <si>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</si>
  <si>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</si>
  <si>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</si>
  <si>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</si>
  <si>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</si>
  <si>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</si>
  <si>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</si>
  <si>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</si>
  <si>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</si>
  <si>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</si>
  <si>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</si>
  <si>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</si>
  <si>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</si>
  <si>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</si>
  <si>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</si>
  <si>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</si>
  <si>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</si>
  <si>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</si>
  <si>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</si>
  <si>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</si>
  <si>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</si>
  <si>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</si>
  <si>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</si>
  <si>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</si>
  <si>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</si>
  <si>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</si>
  <si>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</si>
  <si>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</si>
  <si>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</si>
  <si>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</si>
  <si>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</si>
  <si>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</si>
  <si>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</si>
  <si>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</si>
  <si>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</si>
  <si>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</si>
  <si>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</si>
  <si>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</si>
  <si>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</si>
  <si>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</si>
  <si>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</si>
  <si>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</si>
  <si>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</si>
  <si>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</si>
  <si>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</si>
  <si>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</si>
  <si>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</si>
  <si>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</si>
  <si>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</si>
  <si>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</si>
  <si>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</si>
  <si>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</si>
  <si>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</si>
  <si>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</si>
  <si>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</si>
  <si>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</si>
  <si>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</si>
  <si>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</si>
  <si>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</si>
  <si>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</si>
  <si>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</si>
  <si>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</si>
  <si>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</si>
  <si>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</si>
  <si>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</si>
  <si>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</si>
  <si>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</si>
  <si>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</si>
  <si>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</si>
  <si>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</si>
  <si>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</si>
  <si>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</si>
  <si>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</si>
  <si>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</si>
  <si>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</si>
  <si>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</si>
  <si>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</si>
  <si>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</si>
  <si>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</si>
  <si>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</si>
  <si>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</si>
  <si>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</si>
  <si>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</si>
  <si>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</si>
  <si>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</si>
  <si>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</si>
  <si>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</si>
  <si>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</si>
  <si>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</si>
  <si>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</si>
  <si>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</si>
  <si>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</si>
  <si>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</si>
  <si>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</si>
  <si>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</si>
  <si>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</si>
  <si>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</si>
  <si>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</si>
  <si>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</si>
  <si>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</si>
  <si>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</si>
  <si>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</si>
  <si>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</si>
  <si>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</si>
  <si>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</si>
  <si>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</si>
  <si>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</si>
  <si>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</si>
  <si>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</si>
  <si>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</si>
  <si>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</si>
  <si>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</si>
  <si>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</si>
  <si>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</si>
  <si>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</si>
  <si>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</si>
  <si>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</si>
  <si>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</si>
  <si>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</si>
  <si>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</si>
  <si>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</si>
  <si>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</si>
  <si>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</si>
  <si>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</si>
  <si>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</si>
  <si>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</si>
  <si>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</si>
  <si>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</si>
  <si>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</si>
  <si>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</si>
  <si>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</si>
  <si>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ORGÃO: </t>
    </r>
    <r>
      <rPr>
        <sz val="10"/>
        <color indexed="8"/>
        <rFont val="Calibri"/>
        <family val="2"/>
        <scheme val="minor"/>
      </rPr>
      <t>PREFEITURA MUNICIPAL DE ITAITUBA/SECRETARIA MUNICIPAL DE EDUCAÇÃO.</t>
    </r>
  </si>
  <si>
    <t>PERFURAÇÃO DE 120 METROS LINEARES EM SOLO E ROCHAS SEDIMENTARES.</t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</si>
  <si>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</t>
    </r>
    <r>
      <rPr>
        <b/>
        <sz val="11"/>
        <color indexed="8"/>
        <rFont val="Courier New"/>
        <family val="3"/>
      </rPr>
      <t xml:space="preserve"> </t>
    </r>
    <r>
      <rPr>
        <sz val="11"/>
        <color indexed="8"/>
        <rFont val="Courier New"/>
        <family val="3"/>
      </rPr>
      <t>MUNICIPAL DE ITAITUBA/SECRETARIA MUNICIPAL DE EDUCAÇÃO.</t>
    </r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</si>
  <si>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 MUNICIPAL DE ITAITUBA/SECRETARIA MUNICIPAL DE EDUCAÇÃO.</t>
    </r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</si>
  <si>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E.M.E.F. REGINA MARIA CRUZ FIGUEIRA, BAIRRO LOTEAMENTO VALE DO PIRACANÃ, ITAITUBA-PA.</t>
    </r>
  </si>
  <si>
    <t>E.M.E.F. REGINA MARIA CRUZ FIGUEIRA, BAIRRO LOTEAMENTO VALE DO PIRACANÃ, ITAITUBA-PA.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</si>
  <si>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E.M.E.F. REGINA MARIA CRUZ FIGUEIRA, BAIRRO LOTEAMENTO VALE DO PIRACANÃ, ITAITUBA-PA.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</si>
</sst>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5" fillId="0" borderId="0"/>
    <xf numFmtId="9" fontId="10" fillId="0" borderId="0" applyFont="0" applyFill="0" applyBorder="0" applyAlignment="0" applyProtection="0"/>
    <xf numFmtId="9" fontId="15" fillId="0" borderId="0" applyFill="0" applyBorder="0" applyAlignment="0" applyProtection="0"/>
    <xf numFmtId="168" fontId="15" fillId="0" borderId="0" applyFill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7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5" borderId="0" applyNumberFormat="0" applyBorder="0" applyAlignment="0" applyProtection="0"/>
    <xf numFmtId="0" fontId="15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7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0" applyNumberFormat="0" applyBorder="0" applyAlignment="0" applyProtection="0"/>
    <xf numFmtId="0" fontId="18" fillId="23" borderId="54" applyNumberFormat="0" applyAlignment="0" applyProtection="0"/>
    <xf numFmtId="0" fontId="18" fillId="25" borderId="54" applyNumberFormat="0" applyAlignment="0" applyProtection="0"/>
    <xf numFmtId="0" fontId="19" fillId="26" borderId="55" applyNumberFormat="0" applyAlignment="0" applyProtection="0"/>
    <xf numFmtId="0" fontId="20" fillId="0" borderId="56" applyNumberFormat="0" applyFill="0" applyAlignment="0" applyProtection="0"/>
    <xf numFmtId="0" fontId="16" fillId="27" borderId="0" applyNumberFormat="0" applyBorder="0" applyAlignment="0" applyProtection="0"/>
    <xf numFmtId="0" fontId="16" fillId="21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22" borderId="0" applyNumberFormat="0" applyBorder="0" applyAlignment="0" applyProtection="0"/>
    <xf numFmtId="0" fontId="16" fillId="30" borderId="0" applyNumberFormat="0" applyBorder="0" applyAlignment="0" applyProtection="0"/>
    <xf numFmtId="0" fontId="16" fillId="21" borderId="0" applyNumberFormat="0" applyBorder="0" applyAlignment="0" applyProtection="0"/>
    <xf numFmtId="0" fontId="16" fillId="31" borderId="0" applyNumberFormat="0" applyBorder="0" applyAlignment="0" applyProtection="0"/>
    <xf numFmtId="0" fontId="21" fillId="13" borderId="54" applyNumberFormat="0" applyAlignment="0" applyProtection="0"/>
    <xf numFmtId="0" fontId="21" fillId="7" borderId="54" applyNumberFormat="0" applyAlignment="0" applyProtection="0"/>
    <xf numFmtId="0" fontId="15" fillId="0" borderId="0"/>
    <xf numFmtId="0" fontId="15" fillId="0" borderId="0"/>
    <xf numFmtId="173" fontId="15" fillId="0" borderId="0" applyFill="0" applyBorder="0" applyAlignment="0" applyProtection="0"/>
    <xf numFmtId="171" fontId="3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3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31" fillId="0" borderId="0" applyFill="0" applyBorder="0" applyAlignment="0" applyProtection="0"/>
    <xf numFmtId="0" fontId="10" fillId="0" borderId="0"/>
    <xf numFmtId="0" fontId="22" fillId="0" borderId="0" applyBorder="0" applyProtection="0"/>
    <xf numFmtId="0" fontId="10" fillId="0" borderId="0"/>
    <xf numFmtId="0" fontId="10" fillId="0" borderId="0"/>
    <xf numFmtId="0" fontId="31" fillId="0" borderId="0"/>
    <xf numFmtId="0" fontId="10" fillId="9" borderId="57" applyNumberFormat="0" applyAlignment="0" applyProtection="0"/>
    <xf numFmtId="0" fontId="23" fillId="23" borderId="58" applyNumberFormat="0" applyAlignment="0" applyProtection="0"/>
    <xf numFmtId="0" fontId="23" fillId="25" borderId="58" applyNumberFormat="0" applyAlignment="0" applyProtection="0"/>
    <xf numFmtId="166" fontId="1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59" applyNumberFormat="0" applyFill="0" applyAlignment="0" applyProtection="0"/>
    <xf numFmtId="0" fontId="33" fillId="0" borderId="60" applyNumberFormat="0" applyFill="0" applyAlignment="0" applyProtection="0"/>
    <xf numFmtId="0" fontId="32" fillId="0" borderId="0" applyNumberFormat="0" applyFill="0" applyBorder="0" applyAlignment="0" applyProtection="0"/>
    <xf numFmtId="0" fontId="28" fillId="0" borderId="61" applyNumberFormat="0" applyFill="0" applyAlignment="0" applyProtection="0"/>
    <xf numFmtId="0" fontId="34" fillId="0" borderId="61" applyNumberFormat="0" applyFill="0" applyAlignment="0" applyProtection="0"/>
    <xf numFmtId="0" fontId="29" fillId="0" borderId="62" applyNumberFormat="0" applyFill="0" applyAlignment="0" applyProtection="0"/>
    <xf numFmtId="0" fontId="35" fillId="0" borderId="63" applyNumberFormat="0" applyFill="0" applyAlignment="0" applyProtection="0"/>
    <xf numFmtId="0" fontId="2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0" borderId="64" applyNumberFormat="0" applyFill="0" applyAlignment="0" applyProtection="0"/>
    <xf numFmtId="0" fontId="30" fillId="0" borderId="65" applyNumberFormat="0" applyFill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72" fontId="15" fillId="0" borderId="0"/>
    <xf numFmtId="171" fontId="10" fillId="0" borderId="0" applyFont="0" applyFill="0" applyBorder="0" applyAlignment="0" applyProtection="0"/>
    <xf numFmtId="171" fontId="10" fillId="0" borderId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1" fillId="0" borderId="0"/>
    <xf numFmtId="171" fontId="31" fillId="0" borderId="0" applyFont="0" applyFill="0" applyBorder="0" applyAlignment="0" applyProtection="0"/>
    <xf numFmtId="0" fontId="22" fillId="0" borderId="0" applyBorder="0" applyProtection="0"/>
    <xf numFmtId="0" fontId="18" fillId="23" borderId="107" applyNumberFormat="0" applyAlignment="0" applyProtection="0"/>
    <xf numFmtId="0" fontId="18" fillId="25" borderId="107" applyNumberFormat="0" applyAlignment="0" applyProtection="0"/>
    <xf numFmtId="0" fontId="21" fillId="13" borderId="107" applyNumberFormat="0" applyAlignment="0" applyProtection="0"/>
    <xf numFmtId="0" fontId="21" fillId="7" borderId="107" applyNumberFormat="0" applyAlignment="0" applyProtection="0"/>
    <xf numFmtId="43" fontId="10" fillId="0" borderId="0" applyFont="0" applyFill="0" applyBorder="0" applyAlignment="0" applyProtection="0"/>
    <xf numFmtId="0" fontId="10" fillId="0" borderId="0"/>
    <xf numFmtId="171" fontId="10" fillId="0" borderId="0" applyFont="0" applyFill="0" applyBorder="0" applyAlignment="0" applyProtection="0"/>
    <xf numFmtId="0" fontId="18" fillId="23" borderId="100" applyNumberFormat="0" applyAlignment="0" applyProtection="0"/>
    <xf numFmtId="0" fontId="18" fillId="25" borderId="100" applyNumberFormat="0" applyAlignment="0" applyProtection="0"/>
    <xf numFmtId="0" fontId="21" fillId="13" borderId="100" applyNumberFormat="0" applyAlignment="0" applyProtection="0"/>
    <xf numFmtId="0" fontId="21" fillId="7" borderId="100" applyNumberFormat="0" applyAlignment="0" applyProtection="0"/>
    <xf numFmtId="0" fontId="10" fillId="9" borderId="101" applyNumberFormat="0" applyAlignment="0" applyProtection="0"/>
    <xf numFmtId="0" fontId="23" fillId="23" borderId="102" applyNumberFormat="0" applyAlignment="0" applyProtection="0"/>
    <xf numFmtId="0" fontId="23" fillId="25" borderId="102" applyNumberFormat="0" applyAlignment="0" applyProtection="0"/>
    <xf numFmtId="0" fontId="29" fillId="0" borderId="103" applyNumberFormat="0" applyFill="0" applyAlignment="0" applyProtection="0"/>
    <xf numFmtId="0" fontId="35" fillId="0" borderId="104" applyNumberFormat="0" applyFill="0" applyAlignment="0" applyProtection="0"/>
    <xf numFmtId="0" fontId="30" fillId="0" borderId="105" applyNumberFormat="0" applyFill="0" applyAlignment="0" applyProtection="0"/>
    <xf numFmtId="0" fontId="30" fillId="0" borderId="106" applyNumberFormat="0" applyFill="0" applyAlignment="0" applyProtection="0"/>
    <xf numFmtId="0" fontId="10" fillId="9" borderId="108" applyNumberFormat="0" applyAlignment="0" applyProtection="0"/>
    <xf numFmtId="0" fontId="23" fillId="23" borderId="109" applyNumberFormat="0" applyAlignment="0" applyProtection="0"/>
    <xf numFmtId="0" fontId="23" fillId="25" borderId="109" applyNumberFormat="0" applyAlignment="0" applyProtection="0"/>
    <xf numFmtId="0" fontId="29" fillId="0" borderId="110" applyNumberFormat="0" applyFill="0" applyAlignment="0" applyProtection="0"/>
    <xf numFmtId="0" fontId="35" fillId="0" borderId="111" applyNumberFormat="0" applyFill="0" applyAlignment="0" applyProtection="0"/>
    <xf numFmtId="0" fontId="30" fillId="0" borderId="112" applyNumberFormat="0" applyFill="0" applyAlignment="0" applyProtection="0"/>
    <xf numFmtId="0" fontId="30" fillId="0" borderId="113" applyNumberFormat="0" applyFill="0" applyAlignment="0" applyProtection="0"/>
  </cellStyleXfs>
  <cellXfs count="374">
    <xf numFmtId="0" fontId="0" fillId="0" borderId="0" xfId="0"/>
    <xf numFmtId="44" fontId="0" fillId="0" borderId="0" xfId="1" applyFont="1"/>
    <xf numFmtId="0" fontId="0" fillId="0" borderId="0" xfId="0"/>
    <xf numFmtId="0" fontId="0" fillId="0" borderId="0" xfId="0" applyAlignment="1"/>
    <xf numFmtId="0" fontId="0" fillId="0" borderId="0" xfId="0" applyBorder="1" applyAlignme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9" fontId="0" fillId="0" borderId="0" xfId="2" applyFont="1"/>
    <xf numFmtId="0" fontId="0" fillId="0" borderId="0" xfId="0"/>
    <xf numFmtId="0" fontId="8" fillId="0" borderId="7" xfId="0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horizontal="center" vertical="center" wrapText="1"/>
    </xf>
    <xf numFmtId="0" fontId="11" fillId="0" borderId="19" xfId="0" applyNumberFormat="1" applyFont="1" applyFill="1" applyBorder="1" applyAlignment="1">
      <alignment horizontal="center" vertical="center" wrapText="1"/>
    </xf>
    <xf numFmtId="0" fontId="11" fillId="0" borderId="18" xfId="0" applyNumberFormat="1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Fill="1" applyBorder="1" applyAlignment="1">
      <alignment vertical="center" wrapText="1"/>
    </xf>
    <xf numFmtId="0" fontId="11" fillId="0" borderId="27" xfId="0" applyFont="1" applyBorder="1" applyAlignment="1">
      <alignment horizontal="center" vertical="center" wrapText="1"/>
    </xf>
    <xf numFmtId="4" fontId="11" fillId="0" borderId="27" xfId="0" applyNumberFormat="1" applyFont="1" applyBorder="1" applyAlignment="1">
      <alignment horizontal="right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19" xfId="0" applyFont="1" applyFill="1" applyBorder="1" applyAlignment="1">
      <alignment vertical="center" wrapText="1"/>
    </xf>
    <xf numFmtId="0" fontId="11" fillId="0" borderId="19" xfId="0" applyFont="1" applyBorder="1" applyAlignment="1">
      <alignment horizontal="center" vertical="center" wrapText="1"/>
    </xf>
    <xf numFmtId="4" fontId="11" fillId="0" borderId="19" xfId="0" applyNumberFormat="1" applyFont="1" applyBorder="1" applyAlignment="1">
      <alignment vertical="center" wrapText="1"/>
    </xf>
    <xf numFmtId="4" fontId="11" fillId="0" borderId="19" xfId="0" applyNumberFormat="1" applyFont="1" applyBorder="1" applyAlignment="1">
      <alignment horizontal="right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25" xfId="0" applyFont="1" applyFill="1" applyBorder="1" applyAlignment="1">
      <alignment vertical="center" wrapText="1"/>
    </xf>
    <xf numFmtId="0" fontId="11" fillId="0" borderId="25" xfId="0" applyFont="1" applyBorder="1" applyAlignment="1">
      <alignment horizontal="center" vertical="center" wrapText="1"/>
    </xf>
    <xf numFmtId="4" fontId="11" fillId="0" borderId="25" xfId="0" applyNumberFormat="1" applyFont="1" applyBorder="1" applyAlignment="1">
      <alignment horizontal="right" vertical="center" wrapText="1"/>
    </xf>
    <xf numFmtId="0" fontId="9" fillId="0" borderId="30" xfId="0" applyFont="1" applyBorder="1" applyAlignment="1">
      <alignment vertical="center" wrapText="1"/>
    </xf>
    <xf numFmtId="1" fontId="9" fillId="0" borderId="27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vertical="center" wrapText="1"/>
    </xf>
    <xf numFmtId="1" fontId="9" fillId="0" borderId="19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vertical="center" wrapText="1"/>
    </xf>
    <xf numFmtId="0" fontId="11" fillId="0" borderId="19" xfId="0" applyFont="1" applyFill="1" applyBorder="1" applyAlignment="1">
      <alignment horizontal="center" vertical="center" wrapText="1"/>
    </xf>
    <xf numFmtId="4" fontId="11" fillId="0" borderId="25" xfId="0" applyNumberFormat="1" applyFont="1" applyBorder="1" applyAlignment="1">
      <alignment vertical="center" wrapText="1"/>
    </xf>
    <xf numFmtId="0" fontId="11" fillId="0" borderId="36" xfId="0" applyFont="1" applyBorder="1" applyAlignment="1">
      <alignment horizontal="center" vertical="center" wrapText="1"/>
    </xf>
    <xf numFmtId="4" fontId="11" fillId="0" borderId="37" xfId="0" applyNumberFormat="1" applyFont="1" applyBorder="1" applyAlignment="1">
      <alignment vertical="center" wrapText="1"/>
    </xf>
    <xf numFmtId="4" fontId="11" fillId="0" borderId="37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/>
    </xf>
    <xf numFmtId="0" fontId="11" fillId="0" borderId="27" xfId="0" applyNumberFormat="1" applyFont="1" applyFill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/>
    </xf>
    <xf numFmtId="2" fontId="9" fillId="0" borderId="18" xfId="0" applyNumberFormat="1" applyFont="1" applyFill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40" fillId="0" borderId="0" xfId="0" applyFont="1" applyBorder="1" applyAlignment="1">
      <alignment horizontal="left"/>
    </xf>
    <xf numFmtId="10" fontId="40" fillId="0" borderId="0" xfId="0" applyNumberFormat="1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 wrapText="1"/>
    </xf>
    <xf numFmtId="0" fontId="11" fillId="0" borderId="83" xfId="0" applyFont="1" applyBorder="1" applyAlignment="1">
      <alignment horizontal="center" vertical="center" wrapText="1"/>
    </xf>
    <xf numFmtId="0" fontId="11" fillId="0" borderId="35" xfId="0" applyFont="1" applyFill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4" fillId="0" borderId="115" xfId="8" applyNumberFormat="1" applyFont="1" applyBorder="1" applyAlignment="1">
      <alignment vertical="center"/>
    </xf>
    <xf numFmtId="10" fontId="44" fillId="0" borderId="69" xfId="8" applyNumberFormat="1" applyFont="1" applyBorder="1" applyAlignment="1">
      <alignment vertical="center"/>
    </xf>
    <xf numFmtId="44" fontId="44" fillId="0" borderId="46" xfId="60" applyNumberFormat="1" applyFont="1" applyBorder="1" applyAlignment="1">
      <alignment vertical="center"/>
    </xf>
    <xf numFmtId="44" fontId="47" fillId="0" borderId="46" xfId="60" applyNumberFormat="1" applyFont="1" applyBorder="1" applyAlignment="1">
      <alignment vertical="top"/>
    </xf>
    <xf numFmtId="1" fontId="47" fillId="0" borderId="96" xfId="3" applyNumberFormat="1" applyFont="1" applyFill="1" applyBorder="1" applyAlignment="1">
      <alignment vertical="top"/>
    </xf>
    <xf numFmtId="168" fontId="43" fillId="0" borderId="98" xfId="9" applyFont="1" applyFill="1" applyBorder="1" applyAlignment="1">
      <alignment horizontal="center" vertical="center" wrapText="1"/>
    </xf>
    <xf numFmtId="0" fontId="43" fillId="0" borderId="69" xfId="9" applyNumberFormat="1" applyFont="1" applyFill="1" applyBorder="1" applyAlignment="1">
      <alignment horizontal="center" vertical="center" wrapText="1"/>
    </xf>
    <xf numFmtId="10" fontId="44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9" fillId="0" borderId="21" xfId="0" applyFont="1" applyBorder="1" applyAlignment="1">
      <alignment horizontal="left" vertical="center"/>
    </xf>
    <xf numFmtId="0" fontId="39" fillId="0" borderId="21" xfId="0" applyFont="1" applyBorder="1" applyAlignment="1">
      <alignment horizontal="right" vertical="center"/>
    </xf>
    <xf numFmtId="0" fontId="9" fillId="0" borderId="21" xfId="0" applyFont="1" applyBorder="1" applyAlignment="1">
      <alignment horizontal="left" vertical="center"/>
    </xf>
    <xf numFmtId="0" fontId="9" fillId="0" borderId="21" xfId="0" applyFont="1" applyBorder="1" applyAlignment="1">
      <alignment horizontal="right" vertical="center"/>
    </xf>
    <xf numFmtId="0" fontId="9" fillId="0" borderId="120" xfId="0" applyFont="1" applyBorder="1" applyAlignment="1">
      <alignment vertical="center" wrapText="1"/>
    </xf>
    <xf numFmtId="1" fontId="9" fillId="0" borderId="25" xfId="0" applyNumberFormat="1" applyFont="1" applyBorder="1" applyAlignment="1">
      <alignment horizontal="center" vertical="center"/>
    </xf>
    <xf numFmtId="0" fontId="9" fillId="0" borderId="25" xfId="0" applyNumberFormat="1" applyFont="1" applyFill="1" applyBorder="1" applyAlignment="1">
      <alignment horizontal="center" vertical="center" wrapText="1"/>
    </xf>
    <xf numFmtId="0" fontId="49" fillId="0" borderId="0" xfId="0" applyFont="1"/>
    <xf numFmtId="0" fontId="39" fillId="0" borderId="44" xfId="0" applyFont="1" applyBorder="1" applyAlignment="1">
      <alignment horizontal="right" vertical="center"/>
    </xf>
    <xf numFmtId="0" fontId="9" fillId="0" borderId="44" xfId="0" applyFont="1" applyBorder="1" applyAlignment="1">
      <alignment horizontal="right" vertical="center"/>
    </xf>
    <xf numFmtId="0" fontId="12" fillId="2" borderId="21" xfId="0" applyFont="1" applyFill="1" applyBorder="1" applyAlignment="1">
      <alignment horizontal="center" vertical="center"/>
    </xf>
    <xf numFmtId="0" fontId="12" fillId="2" borderId="44" xfId="0" applyFont="1" applyFill="1" applyBorder="1" applyAlignment="1">
      <alignment horizontal="center" vertical="center"/>
    </xf>
    <xf numFmtId="0" fontId="9" fillId="0" borderId="73" xfId="108" applyFont="1" applyBorder="1" applyAlignment="1">
      <alignment horizontal="center" vertical="center"/>
    </xf>
    <xf numFmtId="0" fontId="9" fillId="0" borderId="21" xfId="108" applyFont="1" applyBorder="1" applyAlignment="1">
      <alignment horizontal="left" vertical="center" wrapText="1"/>
    </xf>
    <xf numFmtId="0" fontId="11" fillId="0" borderId="21" xfId="0" applyFont="1" applyBorder="1" applyAlignment="1">
      <alignment horizontal="center" vertical="center"/>
    </xf>
    <xf numFmtId="0" fontId="9" fillId="0" borderId="21" xfId="108" applyFont="1" applyBorder="1" applyAlignment="1">
      <alignment horizontal="center" vertical="center"/>
    </xf>
    <xf numFmtId="170" fontId="9" fillId="0" borderId="21" xfId="108" applyNumberFormat="1" applyFont="1" applyBorder="1" applyAlignment="1">
      <alignment horizontal="right" vertical="center"/>
    </xf>
    <xf numFmtId="2" fontId="9" fillId="0" borderId="21" xfId="108" applyNumberFormat="1" applyFont="1" applyBorder="1" applyAlignment="1">
      <alignment horizontal="right" vertical="center"/>
    </xf>
    <xf numFmtId="2" fontId="9" fillId="0" borderId="44" xfId="108" applyNumberFormat="1" applyFont="1" applyBorder="1" applyAlignment="1">
      <alignment horizontal="right" vertical="center"/>
    </xf>
    <xf numFmtId="0" fontId="9" fillId="0" borderId="73" xfId="108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9" fillId="0" borderId="21" xfId="108" applyFont="1" applyBorder="1" applyAlignment="1">
      <alignment horizontal="center" vertical="center" wrapText="1"/>
    </xf>
    <xf numFmtId="170" fontId="9" fillId="0" borderId="21" xfId="108" applyNumberFormat="1" applyFont="1" applyBorder="1" applyAlignment="1">
      <alignment horizontal="right" vertical="center" wrapText="1"/>
    </xf>
    <xf numFmtId="2" fontId="9" fillId="0" borderId="21" xfId="108" applyNumberFormat="1" applyFont="1" applyBorder="1" applyAlignment="1">
      <alignment horizontal="right" vertical="center" wrapText="1"/>
    </xf>
    <xf numFmtId="2" fontId="9" fillId="0" borderId="44" xfId="108" applyNumberFormat="1" applyFont="1" applyBorder="1" applyAlignment="1">
      <alignment horizontal="right" vertical="center" wrapText="1"/>
    </xf>
    <xf numFmtId="0" fontId="12" fillId="0" borderId="33" xfId="0" applyFont="1" applyBorder="1" applyAlignment="1">
      <alignment vertical="center"/>
    </xf>
    <xf numFmtId="2" fontId="12" fillId="0" borderId="46" xfId="0" applyNumberFormat="1" applyFont="1" applyBorder="1" applyAlignment="1">
      <alignment vertical="center"/>
    </xf>
    <xf numFmtId="0" fontId="11" fillId="0" borderId="94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horizontal="center" vertical="center"/>
    </xf>
    <xf numFmtId="165" fontId="11" fillId="0" borderId="21" xfId="0" applyNumberFormat="1" applyFont="1" applyBorder="1" applyAlignment="1">
      <alignment vertical="center"/>
    </xf>
    <xf numFmtId="2" fontId="11" fillId="0" borderId="21" xfId="0" applyNumberFormat="1" applyFont="1" applyBorder="1" applyAlignment="1">
      <alignment vertical="center"/>
    </xf>
    <xf numFmtId="2" fontId="11" fillId="0" borderId="44" xfId="0" applyNumberFormat="1" applyFont="1" applyBorder="1" applyAlignment="1">
      <alignment vertical="center"/>
    </xf>
    <xf numFmtId="0" fontId="11" fillId="0" borderId="122" xfId="0" applyFont="1" applyBorder="1" applyAlignment="1">
      <alignment vertical="center"/>
    </xf>
    <xf numFmtId="0" fontId="11" fillId="0" borderId="117" xfId="0" applyFont="1" applyBorder="1" applyAlignment="1">
      <alignment vertical="center"/>
    </xf>
    <xf numFmtId="0" fontId="11" fillId="0" borderId="66" xfId="0" applyFont="1" applyBorder="1" applyAlignment="1">
      <alignment horizontal="center" vertical="center"/>
    </xf>
    <xf numFmtId="0" fontId="9" fillId="0" borderId="73" xfId="3" applyFont="1" applyBorder="1" applyAlignment="1">
      <alignment horizontal="left" vertical="center"/>
    </xf>
    <xf numFmtId="0" fontId="9" fillId="0" borderId="21" xfId="3" applyFont="1" applyBorder="1" applyAlignment="1">
      <alignment horizontal="left" vertical="center"/>
    </xf>
    <xf numFmtId="165" fontId="9" fillId="0" borderId="21" xfId="3" applyNumberFormat="1" applyFont="1" applyBorder="1" applyAlignment="1">
      <alignment horizontal="right" vertical="center"/>
    </xf>
    <xf numFmtId="0" fontId="9" fillId="0" borderId="21" xfId="3" applyFont="1" applyBorder="1" applyAlignment="1">
      <alignment horizontal="right" vertical="center"/>
    </xf>
    <xf numFmtId="0" fontId="9" fillId="0" borderId="44" xfId="3" applyFont="1" applyBorder="1" applyAlignment="1">
      <alignment horizontal="right" vertical="center"/>
    </xf>
    <xf numFmtId="0" fontId="12" fillId="0" borderId="21" xfId="0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9" fillId="0" borderId="21" xfId="3" applyFont="1" applyBorder="1" applyAlignment="1">
      <alignment horizontal="left" vertical="center" wrapText="1"/>
    </xf>
    <xf numFmtId="0" fontId="9" fillId="0" borderId="21" xfId="3" applyFont="1" applyBorder="1" applyAlignment="1">
      <alignment horizontal="center" vertical="center"/>
    </xf>
    <xf numFmtId="169" fontId="9" fillId="0" borderId="21" xfId="3" applyNumberFormat="1" applyFont="1" applyBorder="1" applyAlignment="1">
      <alignment horizontal="right" vertical="center"/>
    </xf>
    <xf numFmtId="2" fontId="9" fillId="0" borderId="21" xfId="3" applyNumberFormat="1" applyFont="1" applyBorder="1" applyAlignment="1">
      <alignment horizontal="right" vertical="center"/>
    </xf>
    <xf numFmtId="2" fontId="9" fillId="0" borderId="44" xfId="3" applyNumberFormat="1" applyFont="1" applyBorder="1" applyAlignment="1">
      <alignment horizontal="right" vertical="center"/>
    </xf>
    <xf numFmtId="0" fontId="11" fillId="0" borderId="21" xfId="3" applyFont="1" applyBorder="1" applyAlignment="1">
      <alignment horizontal="left" vertical="center" wrapText="1"/>
    </xf>
    <xf numFmtId="0" fontId="9" fillId="0" borderId="73" xfId="0" applyFont="1" applyFill="1" applyBorder="1" applyAlignment="1">
      <alignment horizontal="left" vertical="center"/>
    </xf>
    <xf numFmtId="0" fontId="9" fillId="0" borderId="21" xfId="0" applyFont="1" applyBorder="1" applyAlignment="1">
      <alignment horizontal="left" vertical="center" wrapText="1"/>
    </xf>
    <xf numFmtId="170" fontId="9" fillId="0" borderId="21" xfId="0" applyNumberFormat="1" applyFont="1" applyBorder="1" applyAlignment="1">
      <alignment horizontal="right" vertical="center"/>
    </xf>
    <xf numFmtId="0" fontId="9" fillId="0" borderId="73" xfId="0" applyFont="1" applyBorder="1" applyAlignment="1">
      <alignment horizontal="left" vertical="center"/>
    </xf>
    <xf numFmtId="0" fontId="11" fillId="0" borderId="73" xfId="0" applyFont="1" applyBorder="1" applyAlignment="1">
      <alignment horizontal="left" vertical="center"/>
    </xf>
    <xf numFmtId="0" fontId="11" fillId="0" borderId="21" xfId="0" applyFont="1" applyBorder="1" applyAlignment="1">
      <alignment vertical="center" wrapText="1"/>
    </xf>
    <xf numFmtId="170" fontId="11" fillId="0" borderId="21" xfId="0" applyNumberFormat="1" applyFont="1" applyBorder="1" applyAlignment="1">
      <alignment vertical="center"/>
    </xf>
    <xf numFmtId="0" fontId="9" fillId="0" borderId="21" xfId="0" applyFont="1" applyBorder="1" applyAlignment="1">
      <alignment horizontal="center" vertical="center"/>
    </xf>
    <xf numFmtId="0" fontId="11" fillId="0" borderId="73" xfId="0" applyFont="1" applyBorder="1" applyAlignment="1">
      <alignment vertical="center"/>
    </xf>
    <xf numFmtId="0" fontId="11" fillId="0" borderId="4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2" fillId="0" borderId="23" xfId="0" applyFont="1" applyBorder="1" applyAlignment="1">
      <alignment vertical="center"/>
    </xf>
    <xf numFmtId="2" fontId="12" fillId="0" borderId="93" xfId="0" applyNumberFormat="1" applyFont="1" applyBorder="1" applyAlignment="1">
      <alignment vertical="center"/>
    </xf>
    <xf numFmtId="169" fontId="11" fillId="0" borderId="21" xfId="0" applyNumberFormat="1" applyFont="1" applyBorder="1" applyAlignment="1">
      <alignment vertical="center"/>
    </xf>
    <xf numFmtId="44" fontId="12" fillId="0" borderId="44" xfId="1" applyFont="1" applyBorder="1" applyAlignment="1">
      <alignment vertical="center"/>
    </xf>
    <xf numFmtId="4" fontId="12" fillId="0" borderId="44" xfId="0" applyNumberFormat="1" applyFont="1" applyBorder="1" applyAlignment="1">
      <alignment vertical="center"/>
    </xf>
    <xf numFmtId="0" fontId="11" fillId="0" borderId="49" xfId="0" applyFont="1" applyBorder="1" applyAlignment="1">
      <alignment vertical="center"/>
    </xf>
    <xf numFmtId="0" fontId="11" fillId="0" borderId="34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9" fillId="0" borderId="128" xfId="0" applyFont="1" applyFill="1" applyBorder="1" applyAlignment="1">
      <alignment horizontal="center" vertical="center"/>
    </xf>
    <xf numFmtId="0" fontId="9" fillId="0" borderId="130" xfId="0" applyFont="1" applyFill="1" applyBorder="1" applyAlignment="1">
      <alignment horizontal="center" vertical="center"/>
    </xf>
    <xf numFmtId="0" fontId="9" fillId="0" borderId="131" xfId="0" applyFont="1" applyFill="1" applyBorder="1" applyAlignment="1">
      <alignment horizontal="center" vertical="center"/>
    </xf>
    <xf numFmtId="0" fontId="9" fillId="0" borderId="132" xfId="0" applyFont="1" applyFill="1" applyBorder="1" applyAlignment="1">
      <alignment horizontal="center" vertical="center"/>
    </xf>
    <xf numFmtId="0" fontId="9" fillId="0" borderId="134" xfId="0" applyFont="1" applyFill="1" applyBorder="1" applyAlignment="1">
      <alignment horizontal="center" vertical="center"/>
    </xf>
    <xf numFmtId="0" fontId="11" fillId="0" borderId="135" xfId="0" applyFont="1" applyFill="1" applyBorder="1" applyAlignment="1">
      <alignment vertical="center" wrapText="1"/>
    </xf>
    <xf numFmtId="0" fontId="11" fillId="0" borderId="135" xfId="0" applyFont="1" applyBorder="1" applyAlignment="1">
      <alignment horizontal="center" vertical="center" wrapText="1"/>
    </xf>
    <xf numFmtId="4" fontId="11" fillId="0" borderId="135" xfId="0" applyNumberFormat="1" applyFont="1" applyBorder="1" applyAlignment="1">
      <alignment horizontal="right" vertical="center" wrapText="1"/>
    </xf>
    <xf numFmtId="0" fontId="0" fillId="0" borderId="0" xfId="0" applyFont="1"/>
    <xf numFmtId="4" fontId="13" fillId="0" borderId="0" xfId="0" applyNumberFormat="1" applyFont="1" applyAlignment="1">
      <alignment horizontal="center" vertical="center"/>
    </xf>
    <xf numFmtId="4" fontId="0" fillId="0" borderId="0" xfId="0" applyNumberFormat="1" applyFont="1"/>
    <xf numFmtId="9" fontId="0" fillId="0" borderId="0" xfId="0" applyNumberFormat="1" applyFont="1"/>
    <xf numFmtId="4" fontId="13" fillId="0" borderId="0" xfId="0" applyNumberFormat="1" applyFont="1"/>
    <xf numFmtId="0" fontId="8" fillId="33" borderId="9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4" fontId="8" fillId="33" borderId="12" xfId="0" applyNumberFormat="1" applyFont="1" applyFill="1" applyBorder="1" applyAlignment="1">
      <alignment vertical="center" wrapText="1"/>
    </xf>
    <xf numFmtId="0" fontId="0" fillId="33" borderId="0" xfId="0" applyFont="1" applyFill="1"/>
    <xf numFmtId="0" fontId="8" fillId="32" borderId="9" xfId="0" applyFont="1" applyFill="1" applyBorder="1" applyAlignment="1">
      <alignment horizontal="center" vertical="center" wrapText="1"/>
    </xf>
    <xf numFmtId="0" fontId="8" fillId="32" borderId="14" xfId="0" applyFont="1" applyFill="1" applyBorder="1" applyAlignment="1">
      <alignment horizontal="center" vertical="center" wrapText="1"/>
    </xf>
    <xf numFmtId="4" fontId="8" fillId="32" borderId="14" xfId="0" applyNumberFormat="1" applyFont="1" applyFill="1" applyBorder="1" applyAlignment="1">
      <alignment vertical="center" wrapText="1"/>
    </xf>
    <xf numFmtId="0" fontId="0" fillId="32" borderId="0" xfId="0" applyFont="1" applyFill="1"/>
    <xf numFmtId="0" fontId="12" fillId="32" borderId="20" xfId="0" applyFont="1" applyFill="1" applyBorder="1" applyAlignment="1">
      <alignment horizontal="center" vertical="center" wrapText="1"/>
    </xf>
    <xf numFmtId="0" fontId="12" fillId="32" borderId="21" xfId="0" applyFont="1" applyFill="1" applyBorder="1" applyAlignment="1">
      <alignment horizontal="center" vertical="center" wrapText="1"/>
    </xf>
    <xf numFmtId="4" fontId="8" fillId="32" borderId="21" xfId="0" applyNumberFormat="1" applyFont="1" applyFill="1" applyBorder="1" applyAlignment="1">
      <alignment vertical="center" wrapText="1"/>
    </xf>
    <xf numFmtId="0" fontId="12" fillId="32" borderId="32" xfId="0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4" fontId="8" fillId="32" borderId="33" xfId="0" applyNumberFormat="1" applyFont="1" applyFill="1" applyBorder="1" applyAlignment="1">
      <alignment vertical="center" wrapText="1"/>
    </xf>
    <xf numFmtId="4" fontId="0" fillId="32" borderId="0" xfId="0" applyNumberFormat="1" applyFont="1" applyFill="1"/>
    <xf numFmtId="44" fontId="8" fillId="0" borderId="7" xfId="1" applyFont="1" applyBorder="1" applyAlignment="1">
      <alignment horizontal="right" vertical="center"/>
    </xf>
    <xf numFmtId="0" fontId="53" fillId="0" borderId="48" xfId="0" applyFont="1" applyBorder="1" applyAlignment="1">
      <alignment horizontal="center"/>
    </xf>
    <xf numFmtId="0" fontId="53" fillId="0" borderId="67" xfId="0" applyFont="1" applyBorder="1" applyAlignment="1">
      <alignment horizontal="center"/>
    </xf>
    <xf numFmtId="0" fontId="52" fillId="0" borderId="68" xfId="0" applyFont="1" applyBorder="1" applyAlignment="1">
      <alignment horizontal="center" vertical="center"/>
    </xf>
    <xf numFmtId="0" fontId="52" fillId="0" borderId="69" xfId="0" applyFont="1" applyBorder="1" applyAlignment="1">
      <alignment horizontal="center" vertical="center"/>
    </xf>
    <xf numFmtId="0" fontId="54" fillId="0" borderId="71" xfId="0" applyFont="1" applyBorder="1" applyAlignment="1">
      <alignment horizontal="center"/>
    </xf>
    <xf numFmtId="10" fontId="54" fillId="0" borderId="72" xfId="0" applyNumberFormat="1" applyFont="1" applyBorder="1" applyAlignment="1">
      <alignment horizontal="center"/>
    </xf>
    <xf numFmtId="10" fontId="55" fillId="34" borderId="43" xfId="0" applyNumberFormat="1" applyFont="1" applyFill="1" applyBorder="1" applyAlignment="1">
      <alignment horizontal="center" vertical="center"/>
    </xf>
    <xf numFmtId="10" fontId="55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4" fillId="0" borderId="1" xfId="0" applyFont="1" applyBorder="1" applyAlignment="1">
      <alignment horizontal="center"/>
    </xf>
    <xf numFmtId="10" fontId="54" fillId="0" borderId="2" xfId="0" applyNumberFormat="1" applyFont="1" applyBorder="1" applyAlignment="1">
      <alignment horizontal="center"/>
    </xf>
    <xf numFmtId="10" fontId="55" fillId="34" borderId="73" xfId="0" applyNumberFormat="1" applyFont="1" applyFill="1" applyBorder="1" applyAlignment="1">
      <alignment horizontal="center" vertical="center"/>
    </xf>
    <xf numFmtId="10" fontId="55" fillId="34" borderId="137" xfId="0" applyNumberFormat="1" applyFont="1" applyFill="1" applyBorder="1" applyAlignment="1">
      <alignment horizontal="center" vertical="center"/>
    </xf>
    <xf numFmtId="0" fontId="54" fillId="0" borderId="75" xfId="0" applyFont="1" applyBorder="1" applyAlignment="1">
      <alignment horizontal="center"/>
    </xf>
    <xf numFmtId="10" fontId="54" fillId="0" borderId="76" xfId="0" applyNumberFormat="1" applyFont="1" applyBorder="1" applyAlignment="1">
      <alignment horizontal="center"/>
    </xf>
    <xf numFmtId="10" fontId="39" fillId="34" borderId="43" xfId="0" applyNumberFormat="1" applyFont="1" applyFill="1" applyBorder="1" applyAlignment="1">
      <alignment horizontal="center" vertical="center"/>
    </xf>
    <xf numFmtId="10" fontId="39" fillId="34" borderId="46" xfId="0" applyNumberFormat="1" applyFont="1" applyFill="1" applyBorder="1" applyAlignment="1">
      <alignment horizontal="center" vertical="center"/>
    </xf>
    <xf numFmtId="0" fontId="54" fillId="0" borderId="139" xfId="0" applyFont="1" applyBorder="1" applyAlignment="1">
      <alignment horizontal="center"/>
    </xf>
    <xf numFmtId="10" fontId="54" fillId="0" borderId="140" xfId="0" applyNumberFormat="1" applyFont="1" applyBorder="1" applyAlignment="1">
      <alignment horizontal="center"/>
    </xf>
    <xf numFmtId="0" fontId="0" fillId="34" borderId="0" xfId="0" applyFill="1"/>
    <xf numFmtId="0" fontId="54" fillId="0" borderId="71" xfId="0" applyFont="1" applyBorder="1" applyAlignment="1"/>
    <xf numFmtId="0" fontId="54" fillId="0" borderId="1" xfId="0" applyFont="1" applyBorder="1" applyAlignment="1"/>
    <xf numFmtId="0" fontId="54" fillId="0" borderId="142" xfId="0" applyFont="1" applyBorder="1" applyAlignment="1"/>
    <xf numFmtId="10" fontId="54" fillId="0" borderId="78" xfId="0" applyNumberFormat="1" applyFont="1" applyBorder="1" applyAlignment="1">
      <alignment horizontal="center"/>
    </xf>
    <xf numFmtId="10" fontId="53" fillId="0" borderId="81" xfId="0" applyNumberFormat="1" applyFont="1" applyBorder="1" applyAlignment="1">
      <alignment horizontal="center" vertical="center"/>
    </xf>
    <xf numFmtId="10" fontId="53" fillId="0" borderId="67" xfId="0" applyNumberFormat="1" applyFont="1" applyBorder="1" applyAlignment="1">
      <alignment horizontal="center" vertical="center"/>
    </xf>
    <xf numFmtId="10" fontId="55" fillId="34" borderId="82" xfId="0" applyNumberFormat="1" applyFont="1" applyFill="1" applyBorder="1" applyAlignment="1">
      <alignment horizontal="center" vertical="center"/>
    </xf>
    <xf numFmtId="10" fontId="55" fillId="34" borderId="116" xfId="0" applyNumberFormat="1" applyFont="1" applyFill="1" applyBorder="1" applyAlignment="1">
      <alignment horizontal="center" vertical="center"/>
    </xf>
    <xf numFmtId="173" fontId="48" fillId="0" borderId="136" xfId="60" applyFont="1" applyBorder="1" applyAlignment="1">
      <alignment horizontal="right" vertical="center"/>
    </xf>
    <xf numFmtId="10" fontId="48" fillId="0" borderId="136" xfId="2" applyNumberFormat="1" applyFont="1" applyBorder="1" applyAlignment="1">
      <alignment horizontal="right" vertical="center"/>
    </xf>
    <xf numFmtId="0" fontId="44" fillId="0" borderId="137" xfId="97" applyFont="1" applyBorder="1" applyAlignment="1">
      <alignment horizontal="center" vertical="center"/>
    </xf>
    <xf numFmtId="1" fontId="47" fillId="0" borderId="145" xfId="3" applyNumberFormat="1" applyFont="1" applyFill="1" applyBorder="1" applyAlignment="1">
      <alignment vertical="top"/>
    </xf>
    <xf numFmtId="44" fontId="47" fillId="0" borderId="137" xfId="60" applyNumberFormat="1" applyFont="1" applyBorder="1" applyAlignment="1">
      <alignment vertical="top"/>
    </xf>
    <xf numFmtId="10" fontId="44" fillId="0" borderId="137" xfId="60" applyNumberFormat="1" applyFont="1" applyBorder="1" applyAlignment="1">
      <alignment vertical="top"/>
    </xf>
    <xf numFmtId="10" fontId="44" fillId="0" borderId="69" xfId="60" applyNumberFormat="1" applyFont="1" applyBorder="1" applyAlignment="1">
      <alignment vertical="top"/>
    </xf>
    <xf numFmtId="44" fontId="44" fillId="0" borderId="98" xfId="60" applyNumberFormat="1" applyFont="1" applyBorder="1" applyAlignment="1">
      <alignment vertical="center"/>
    </xf>
    <xf numFmtId="10" fontId="44" fillId="0" borderId="67" xfId="8" applyNumberFormat="1" applyFont="1" applyBorder="1" applyAlignment="1">
      <alignment vertical="center"/>
    </xf>
    <xf numFmtId="174" fontId="48" fillId="0" borderId="53" xfId="9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/>
    </xf>
    <xf numFmtId="3" fontId="13" fillId="0" borderId="12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4" fontId="11" fillId="32" borderId="33" xfId="0" applyNumberFormat="1" applyFont="1" applyFill="1" applyBorder="1" applyAlignment="1">
      <alignment horizontal="center" vertical="center" wrapText="1"/>
    </xf>
    <xf numFmtId="0" fontId="11" fillId="32" borderId="33" xfId="0" applyFont="1" applyFill="1" applyBorder="1" applyAlignment="1">
      <alignment horizontal="center" vertical="center" wrapText="1"/>
    </xf>
    <xf numFmtId="0" fontId="11" fillId="32" borderId="133" xfId="0" applyFont="1" applyFill="1" applyBorder="1" applyAlignment="1">
      <alignment horizontal="center" vertical="center" wrapText="1"/>
    </xf>
    <xf numFmtId="0" fontId="11" fillId="32" borderId="22" xfId="0" applyFont="1" applyFill="1" applyBorder="1" applyAlignment="1">
      <alignment horizontal="center" vertical="center" wrapText="1"/>
    </xf>
    <xf numFmtId="0" fontId="11" fillId="32" borderId="23" xfId="0" applyFont="1" applyFill="1" applyBorder="1" applyAlignment="1">
      <alignment horizontal="center" vertical="center" wrapText="1"/>
    </xf>
    <xf numFmtId="0" fontId="11" fillId="32" borderId="24" xfId="0" applyFont="1" applyFill="1" applyBorder="1" applyAlignment="1">
      <alignment horizontal="center" vertical="center" wrapText="1"/>
    </xf>
    <xf numFmtId="4" fontId="11" fillId="32" borderId="22" xfId="0" applyNumberFormat="1" applyFont="1" applyFill="1" applyBorder="1" applyAlignment="1">
      <alignment horizontal="center" vertical="center" wrapText="1"/>
    </xf>
    <xf numFmtId="0" fontId="11" fillId="32" borderId="129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7" fillId="33" borderId="11" xfId="0" applyFont="1" applyFill="1" applyBorder="1" applyAlignment="1">
      <alignment horizontal="center" vertical="center" wrapText="1"/>
    </xf>
    <xf numFmtId="0" fontId="7" fillId="33" borderId="12" xfId="0" applyFont="1" applyFill="1" applyBorder="1" applyAlignment="1">
      <alignment horizontal="center" vertical="center" wrapText="1"/>
    </xf>
    <xf numFmtId="0" fontId="7" fillId="33" borderId="13" xfId="0" applyFont="1" applyFill="1" applyBorder="1" applyAlignment="1">
      <alignment horizontal="center" vertical="center" wrapText="1"/>
    </xf>
    <xf numFmtId="0" fontId="7" fillId="32" borderId="10" xfId="0" applyFont="1" applyFill="1" applyBorder="1" applyAlignment="1">
      <alignment horizontal="center" vertical="center" wrapText="1"/>
    </xf>
    <xf numFmtId="0" fontId="7" fillId="32" borderId="15" xfId="0" applyFont="1" applyFill="1" applyBorder="1" applyAlignment="1">
      <alignment horizontal="center" vertical="center" wrapText="1"/>
    </xf>
    <xf numFmtId="0" fontId="7" fillId="32" borderId="16" xfId="0" applyFont="1" applyFill="1" applyBorder="1" applyAlignment="1">
      <alignment horizontal="center" vertical="center" wrapText="1"/>
    </xf>
    <xf numFmtId="0" fontId="7" fillId="32" borderId="12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84" xfId="0" applyFont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74" xfId="0" applyFont="1" applyBorder="1" applyAlignment="1">
      <alignment horizontal="center" vertical="center" wrapText="1"/>
    </xf>
    <xf numFmtId="0" fontId="5" fillId="0" borderId="8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164" fontId="6" fillId="0" borderId="121" xfId="0" applyNumberFormat="1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12" fillId="2" borderId="94" xfId="0" applyFont="1" applyFill="1" applyBorder="1" applyAlignment="1">
      <alignment horizontal="left" vertical="center"/>
    </xf>
    <xf numFmtId="0" fontId="12" fillId="2" borderId="24" xfId="0" applyFont="1" applyFill="1" applyBorder="1" applyAlignment="1">
      <alignment horizontal="left" vertical="center"/>
    </xf>
    <xf numFmtId="0" fontId="11" fillId="0" borderId="94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12" fillId="0" borderId="94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12" fillId="0" borderId="93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73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2" fillId="0" borderId="94" xfId="0" applyFont="1" applyBorder="1" applyAlignment="1">
      <alignment horizontal="left" vertical="center"/>
    </xf>
    <xf numFmtId="0" fontId="12" fillId="0" borderId="23" xfId="0" applyFont="1" applyBorder="1" applyAlignment="1">
      <alignment horizontal="left" vertical="center"/>
    </xf>
    <xf numFmtId="0" fontId="12" fillId="0" borderId="93" xfId="0" applyFont="1" applyBorder="1" applyAlignment="1">
      <alignment horizontal="left" vertical="center"/>
    </xf>
    <xf numFmtId="0" fontId="12" fillId="0" borderId="49" xfId="0" applyFont="1" applyBorder="1" applyAlignment="1">
      <alignment horizontal="left" vertical="center"/>
    </xf>
    <xf numFmtId="0" fontId="12" fillId="0" borderId="34" xfId="0" applyFont="1" applyBorder="1" applyAlignment="1">
      <alignment horizontal="left" vertical="center"/>
    </xf>
    <xf numFmtId="0" fontId="12" fillId="0" borderId="50" xfId="0" applyFont="1" applyBorder="1" applyAlignment="1">
      <alignment horizontal="left" vertical="center"/>
    </xf>
    <xf numFmtId="0" fontId="50" fillId="33" borderId="11" xfId="0" applyFont="1" applyFill="1" applyBorder="1" applyAlignment="1">
      <alignment horizontal="center" vertical="center" wrapText="1"/>
    </xf>
    <xf numFmtId="0" fontId="50" fillId="33" borderId="12" xfId="0" applyFont="1" applyFill="1" applyBorder="1" applyAlignment="1">
      <alignment horizontal="center" vertical="center" wrapText="1"/>
    </xf>
    <xf numFmtId="0" fontId="50" fillId="33" borderId="13" xfId="0" applyFont="1" applyFill="1" applyBorder="1" applyAlignment="1">
      <alignment horizontal="center" vertical="center" wrapText="1"/>
    </xf>
    <xf numFmtId="1" fontId="47" fillId="0" borderId="95" xfId="3" applyNumberFormat="1" applyFont="1" applyFill="1" applyBorder="1" applyAlignment="1">
      <alignment horizontal="center" vertical="top"/>
    </xf>
    <xf numFmtId="1" fontId="47" fillId="0" borderId="96" xfId="3" applyNumberFormat="1" applyFont="1" applyFill="1" applyBorder="1" applyAlignment="1">
      <alignment horizontal="center" vertical="top"/>
    </xf>
    <xf numFmtId="0" fontId="47" fillId="0" borderId="94" xfId="97" applyFont="1" applyBorder="1" applyAlignment="1">
      <alignment horizontal="right" vertical="center"/>
    </xf>
    <xf numFmtId="0" fontId="47" fillId="0" borderId="144" xfId="97" applyFont="1" applyBorder="1" applyAlignment="1">
      <alignment horizontal="right" vertical="center"/>
    </xf>
    <xf numFmtId="1" fontId="47" fillId="0" borderId="94" xfId="3" applyNumberFormat="1" applyFont="1" applyFill="1" applyBorder="1" applyAlignment="1">
      <alignment horizontal="center" vertical="top"/>
    </xf>
    <xf numFmtId="1" fontId="47" fillId="0" borderId="145" xfId="3" applyNumberFormat="1" applyFont="1" applyFill="1" applyBorder="1" applyAlignment="1">
      <alignment horizontal="center" vertical="top"/>
    </xf>
    <xf numFmtId="3" fontId="47" fillId="0" borderId="97" xfId="97" applyNumberFormat="1" applyFont="1" applyBorder="1" applyAlignment="1">
      <alignment horizontal="center" vertical="center"/>
    </xf>
    <xf numFmtId="0" fontId="47" fillId="0" borderId="68" xfId="97" applyFont="1" applyBorder="1" applyAlignment="1">
      <alignment horizontal="center" vertical="center"/>
    </xf>
    <xf numFmtId="0" fontId="47" fillId="0" borderId="92" xfId="97" applyFont="1" applyBorder="1" applyAlignment="1">
      <alignment horizontal="left" vertical="center" wrapText="1"/>
    </xf>
    <xf numFmtId="0" fontId="47" fillId="0" borderId="91" xfId="97" applyFont="1" applyBorder="1" applyAlignment="1">
      <alignment horizontal="left" vertical="center" wrapText="1"/>
    </xf>
    <xf numFmtId="174" fontId="48" fillId="0" borderId="41" xfId="9" applyNumberFormat="1" applyFont="1" applyBorder="1" applyAlignment="1">
      <alignment horizontal="center" vertical="center"/>
    </xf>
    <xf numFmtId="174" fontId="48" fillId="0" borderId="99" xfId="9" applyNumberFormat="1" applyFont="1" applyBorder="1" applyAlignment="1">
      <alignment horizontal="center" vertical="center"/>
    </xf>
    <xf numFmtId="174" fontId="48" fillId="0" borderId="51" xfId="9" applyNumberFormat="1" applyFont="1" applyBorder="1" applyAlignment="1">
      <alignment horizontal="center" vertical="center"/>
    </xf>
    <xf numFmtId="174" fontId="48" fillId="0" borderId="118" xfId="9" applyNumberFormat="1" applyFont="1" applyBorder="1" applyAlignment="1">
      <alignment horizontal="center" vertical="center"/>
    </xf>
    <xf numFmtId="174" fontId="48" fillId="0" borderId="114" xfId="9" applyNumberFormat="1" applyFont="1" applyBorder="1" applyAlignment="1">
      <alignment horizontal="center" vertical="center"/>
    </xf>
    <xf numFmtId="174" fontId="48" fillId="0" borderId="119" xfId="9" applyNumberFormat="1" applyFont="1" applyBorder="1" applyAlignment="1">
      <alignment horizontal="center" vertical="center"/>
    </xf>
    <xf numFmtId="3" fontId="44" fillId="0" borderId="73" xfId="97" applyNumberFormat="1" applyFont="1" applyBorder="1" applyAlignment="1">
      <alignment horizontal="center" vertical="center"/>
    </xf>
    <xf numFmtId="0" fontId="44" fillId="0" borderId="73" xfId="97" applyFont="1" applyBorder="1" applyAlignment="1">
      <alignment horizontal="center" vertical="center"/>
    </xf>
    <xf numFmtId="0" fontId="44" fillId="0" borderId="136" xfId="97" applyFont="1" applyBorder="1" applyAlignment="1">
      <alignment horizontal="left" vertical="center" wrapText="1"/>
    </xf>
    <xf numFmtId="174" fontId="45" fillId="0" borderId="136" xfId="9" applyNumberFormat="1" applyFont="1" applyBorder="1" applyAlignment="1">
      <alignment horizontal="center" vertical="center"/>
    </xf>
    <xf numFmtId="10" fontId="46" fillId="3" borderId="33" xfId="8" applyNumberFormat="1" applyFont="1" applyFill="1" applyBorder="1" applyAlignment="1">
      <alignment horizontal="center" vertical="center" wrapText="1"/>
    </xf>
    <xf numFmtId="10" fontId="46" fillId="3" borderId="136" xfId="8" applyNumberFormat="1" applyFont="1" applyFill="1" applyBorder="1" applyAlignment="1">
      <alignment horizontal="center" vertical="center" wrapText="1"/>
    </xf>
    <xf numFmtId="0" fontId="44" fillId="0" borderId="77" xfId="97" applyFont="1" applyBorder="1" applyAlignment="1">
      <alignment horizontal="center" vertical="center"/>
    </xf>
    <xf numFmtId="0" fontId="44" fillId="0" borderId="117" xfId="97" applyFont="1" applyBorder="1" applyAlignment="1">
      <alignment horizontal="left" vertical="center" wrapText="1"/>
    </xf>
    <xf numFmtId="0" fontId="44" fillId="0" borderId="35" xfId="97" applyFont="1" applyBorder="1" applyAlignment="1">
      <alignment horizontal="left" vertical="center" wrapText="1"/>
    </xf>
    <xf numFmtId="174" fontId="45" fillId="0" borderId="117" xfId="9" applyNumberFormat="1" applyFont="1" applyBorder="1" applyAlignment="1">
      <alignment horizontal="center" vertical="center"/>
    </xf>
    <xf numFmtId="174" fontId="45" fillId="0" borderId="35" xfId="9" applyNumberFormat="1" applyFont="1" applyBorder="1" applyAlignment="1">
      <alignment horizontal="center" vertical="center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14" xfId="0" applyBorder="1" applyAlignment="1">
      <alignment horizontal="center"/>
    </xf>
    <xf numFmtId="0" fontId="46" fillId="0" borderId="99" xfId="6" applyFont="1" applyBorder="1" applyAlignment="1">
      <alignment horizontal="center"/>
    </xf>
    <xf numFmtId="0" fontId="46" fillId="0" borderId="0" xfId="6" applyFont="1" applyBorder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3" fillId="0" borderId="97" xfId="6" applyFont="1" applyFill="1" applyBorder="1" applyAlignment="1">
      <alignment horizontal="center" vertical="center" wrapText="1"/>
    </xf>
    <xf numFmtId="0" fontId="43" fillId="0" borderId="68" xfId="6" applyFont="1" applyFill="1" applyBorder="1" applyAlignment="1">
      <alignment horizontal="center" vertical="center" wrapText="1"/>
    </xf>
    <xf numFmtId="0" fontId="43" fillId="0" borderId="92" xfId="6" applyFont="1" applyFill="1" applyBorder="1" applyAlignment="1">
      <alignment horizontal="center" vertical="center" wrapText="1"/>
    </xf>
    <xf numFmtId="0" fontId="43" fillId="0" borderId="91" xfId="6" applyFont="1" applyFill="1" applyBorder="1" applyAlignment="1">
      <alignment horizontal="center" vertical="center" wrapText="1"/>
    </xf>
    <xf numFmtId="168" fontId="43" fillId="0" borderId="92" xfId="9" applyFont="1" applyFill="1" applyBorder="1" applyAlignment="1">
      <alignment horizontal="center" vertical="center" wrapText="1"/>
    </xf>
    <xf numFmtId="168" fontId="43" fillId="0" borderId="91" xfId="9" applyFont="1" applyFill="1" applyBorder="1" applyAlignment="1">
      <alignment horizontal="center" vertical="center" wrapText="1"/>
    </xf>
    <xf numFmtId="0" fontId="42" fillId="33" borderId="124" xfId="6" applyFont="1" applyFill="1" applyBorder="1" applyAlignment="1">
      <alignment horizontal="center" vertical="center"/>
    </xf>
    <xf numFmtId="0" fontId="42" fillId="33" borderId="125" xfId="6" applyFont="1" applyFill="1" applyBorder="1" applyAlignment="1">
      <alignment horizontal="center" vertical="center"/>
    </xf>
    <xf numFmtId="0" fontId="42" fillId="33" borderId="126" xfId="6" applyFont="1" applyFill="1" applyBorder="1" applyAlignment="1">
      <alignment horizontal="center" vertical="center"/>
    </xf>
    <xf numFmtId="0" fontId="42" fillId="33" borderId="123" xfId="6" applyFont="1" applyFill="1" applyBorder="1" applyAlignment="1">
      <alignment horizontal="center" vertical="center"/>
    </xf>
    <xf numFmtId="0" fontId="42" fillId="33" borderId="114" xfId="6" applyFont="1" applyFill="1" applyBorder="1" applyAlignment="1">
      <alignment horizontal="center" vertical="center"/>
    </xf>
    <xf numFmtId="0" fontId="42" fillId="33" borderId="119" xfId="6" applyFont="1" applyFill="1" applyBorder="1" applyAlignment="1">
      <alignment horizontal="center" vertical="center"/>
    </xf>
    <xf numFmtId="3" fontId="44" fillId="0" borderId="43" xfId="97" applyNumberFormat="1" applyFont="1" applyBorder="1" applyAlignment="1">
      <alignment horizontal="center" vertical="center"/>
    </xf>
    <xf numFmtId="0" fontId="44" fillId="0" borderId="33" xfId="97" applyFont="1" applyBorder="1" applyAlignment="1">
      <alignment horizontal="left" vertical="center" wrapText="1"/>
    </xf>
    <xf numFmtId="174" fontId="45" fillId="0" borderId="33" xfId="9" applyNumberFormat="1" applyFont="1" applyBorder="1" applyAlignment="1">
      <alignment horizontal="center" vertical="center"/>
    </xf>
    <xf numFmtId="0" fontId="54" fillId="0" borderId="45" xfId="0" applyFont="1" applyBorder="1" applyAlignment="1">
      <alignment horizontal="center"/>
    </xf>
    <xf numFmtId="10" fontId="57" fillId="0" borderId="45" xfId="0" applyNumberFormat="1" applyFont="1" applyFill="1" applyBorder="1" applyAlignment="1">
      <alignment horizontal="center" vertical="center"/>
    </xf>
    <xf numFmtId="0" fontId="53" fillId="0" borderId="47" xfId="0" applyFont="1" applyBorder="1" applyAlignment="1">
      <alignment horizontal="left"/>
    </xf>
    <xf numFmtId="0" fontId="53" fillId="0" borderId="45" xfId="0" applyFont="1" applyBorder="1" applyAlignment="1">
      <alignment horizontal="left"/>
    </xf>
    <xf numFmtId="0" fontId="53" fillId="0" borderId="48" xfId="0" applyFont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10" fontId="56" fillId="34" borderId="52" xfId="0" applyNumberFormat="1" applyFont="1" applyFill="1" applyBorder="1" applyAlignment="1">
      <alignment horizontal="center" vertical="center"/>
    </xf>
    <xf numFmtId="10" fontId="56" fillId="34" borderId="53" xfId="0" applyNumberFormat="1" applyFont="1" applyFill="1" applyBorder="1" applyAlignment="1">
      <alignment horizontal="center" vertical="center"/>
    </xf>
    <xf numFmtId="0" fontId="54" fillId="0" borderId="123" xfId="0" applyFont="1" applyBorder="1" applyAlignment="1">
      <alignment horizontal="left" vertical="center" wrapText="1"/>
    </xf>
    <xf numFmtId="0" fontId="54" fillId="0" borderId="114" xfId="0" applyFont="1" applyBorder="1" applyAlignment="1">
      <alignment horizontal="left" vertical="center" wrapText="1"/>
    </xf>
    <xf numFmtId="0" fontId="54" fillId="0" borderId="119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0" fontId="51" fillId="0" borderId="114" xfId="0" applyFont="1" applyBorder="1" applyAlignment="1">
      <alignment horizontal="center" vertical="center"/>
    </xf>
    <xf numFmtId="0" fontId="52" fillId="0" borderId="40" xfId="0" applyFont="1" applyBorder="1" applyAlignment="1">
      <alignment horizontal="center" vertical="center"/>
    </xf>
    <xf numFmtId="0" fontId="52" fillId="0" borderId="42" xfId="0" applyFont="1" applyBorder="1" applyAlignment="1">
      <alignment horizontal="center" vertical="center"/>
    </xf>
    <xf numFmtId="0" fontId="53" fillId="0" borderId="47" xfId="0" applyFont="1" applyBorder="1" applyAlignment="1">
      <alignment horizontal="center"/>
    </xf>
    <xf numFmtId="0" fontId="53" fillId="0" borderId="48" xfId="0" applyFont="1" applyBorder="1" applyAlignment="1">
      <alignment horizontal="center"/>
    </xf>
    <xf numFmtId="0" fontId="54" fillId="0" borderId="70" xfId="0" applyFont="1" applyBorder="1" applyAlignment="1">
      <alignment horizontal="left"/>
    </xf>
    <xf numFmtId="0" fontId="54" fillId="0" borderId="71" xfId="0" applyFont="1" applyBorder="1" applyAlignment="1">
      <alignment horizontal="left"/>
    </xf>
    <xf numFmtId="0" fontId="54" fillId="0" borderId="3" xfId="0" applyFont="1" applyBorder="1" applyAlignment="1">
      <alignment horizontal="left"/>
    </xf>
    <xf numFmtId="0" fontId="54" fillId="0" borderId="1" xfId="0" applyFont="1" applyBorder="1" applyAlignment="1">
      <alignment horizontal="left"/>
    </xf>
    <xf numFmtId="0" fontId="54" fillId="0" borderId="74" xfId="0" applyFont="1" applyBorder="1" applyAlignment="1">
      <alignment horizontal="left"/>
    </xf>
    <xf numFmtId="0" fontId="54" fillId="0" borderId="75" xfId="0" applyFont="1" applyBorder="1" applyAlignment="1">
      <alignment horizontal="left"/>
    </xf>
    <xf numFmtId="0" fontId="54" fillId="0" borderId="138" xfId="0" applyFont="1" applyBorder="1" applyAlignment="1">
      <alignment horizontal="left"/>
    </xf>
    <xf numFmtId="0" fontId="54" fillId="0" borderId="139" xfId="0" applyFont="1" applyBorder="1" applyAlignment="1">
      <alignment horizontal="left"/>
    </xf>
    <xf numFmtId="0" fontId="54" fillId="0" borderId="79" xfId="0" applyFont="1" applyBorder="1" applyAlignment="1">
      <alignment horizontal="center" vertical="center" wrapText="1"/>
    </xf>
    <xf numFmtId="0" fontId="54" fillId="0" borderId="141" xfId="0" applyFont="1" applyBorder="1" applyAlignment="1">
      <alignment horizontal="center" vertical="center" wrapText="1"/>
    </xf>
    <xf numFmtId="0" fontId="54" fillId="0" borderId="80" xfId="0" applyFont="1" applyBorder="1" applyAlignment="1">
      <alignment horizontal="center" vertical="center"/>
    </xf>
    <xf numFmtId="0" fontId="54" fillId="0" borderId="8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42" fillId="33" borderId="147" xfId="6" applyFont="1" applyFill="1" applyBorder="1" applyAlignment="1">
      <alignment horizontal="center" vertical="center"/>
    </xf>
    <xf numFmtId="0" fontId="42" fillId="33" borderId="81" xfId="6" applyFont="1" applyFill="1" applyBorder="1" applyAlignment="1">
      <alignment horizontal="center" vertical="center"/>
    </xf>
  </cellXfs>
  <cellStyles count="128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2 2" xfId="111"/>
    <cellStyle name="Cálculo 2 3" xfId="104"/>
    <cellStyle name="Cálculo 3" xfId="44"/>
    <cellStyle name="Cálculo 3 2" xfId="110"/>
    <cellStyle name="Cálculo 3 3" xfId="103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2 2" xfId="113"/>
    <cellStyle name="Entrada 2 3" xfId="106"/>
    <cellStyle name="Entrada 3" xfId="56"/>
    <cellStyle name="Entrada 3 2" xfId="112"/>
    <cellStyle name="Entrada 3 3" xfId="105"/>
    <cellStyle name="Euro" xfId="4"/>
    <cellStyle name="Excel Built-in Normal" xfId="58"/>
    <cellStyle name="Excel Built-in Normal 1" xfId="59"/>
    <cellStyle name="Moeda" xfId="1" builtinId="4"/>
    <cellStyle name="Moeda 2" xfId="61"/>
    <cellStyle name="Moeda 2 2" xfId="62"/>
    <cellStyle name="Moeda 2 3" xfId="101"/>
    <cellStyle name="Moeda 2 3 2" xfId="109"/>
    <cellStyle name="Moeda 2 4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3"/>
    <cellStyle name="Normal 2 2" xfId="66"/>
    <cellStyle name="Normal 3" xfId="67"/>
    <cellStyle name="Normal 3 2" xfId="68"/>
    <cellStyle name="Normal 3 3" xfId="102"/>
    <cellStyle name="Normal 3 4" xfId="100"/>
    <cellStyle name="Normal 3 4 2" xfId="108"/>
    <cellStyle name="Normal 4" xfId="69"/>
    <cellStyle name="Normal 5" xfId="70"/>
    <cellStyle name="Normal 5 2" xfId="97"/>
    <cellStyle name="Normal 6" xfId="6"/>
    <cellStyle name="Nota 2" xfId="71"/>
    <cellStyle name="Nota 2 2" xfId="114"/>
    <cellStyle name="Nota 2 3" xfId="121"/>
    <cellStyle name="Porcentagem" xfId="2" builtinId="5"/>
    <cellStyle name="Porcentagem 2" xfId="7"/>
    <cellStyle name="Porcentagem 3" xfId="8"/>
    <cellStyle name="Saída 2" xfId="73"/>
    <cellStyle name="Saída 2 2" xfId="116"/>
    <cellStyle name="Saída 2 3" xfId="123"/>
    <cellStyle name="Saída 3" xfId="72"/>
    <cellStyle name="Saída 3 2" xfId="115"/>
    <cellStyle name="Saída 3 3" xfId="12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2 2" xfId="118"/>
    <cellStyle name="Título 3 2 3" xfId="125"/>
    <cellStyle name="Título 3 3" xfId="83"/>
    <cellStyle name="Título 3 3 2" xfId="117"/>
    <cellStyle name="Título 3 3 3" xfId="124"/>
    <cellStyle name="Título 4 2" xfId="86"/>
    <cellStyle name="Título 4 3" xfId="85"/>
    <cellStyle name="Total 2" xfId="88"/>
    <cellStyle name="Total 2 2" xfId="120"/>
    <cellStyle name="Total 2 3" xfId="127"/>
    <cellStyle name="Total 3" xfId="87"/>
    <cellStyle name="Total 3 2" xfId="119"/>
    <cellStyle name="Total 3 3" xfId="126"/>
    <cellStyle name="Vírgula 2" xfId="5"/>
    <cellStyle name="Vírgula 2 2" xfId="90"/>
    <cellStyle name="Vírgula 2 3" xfId="89"/>
    <cellStyle name="Vírgula 2 3 2" xfId="107"/>
    <cellStyle name="Vírgula 3" xfId="91"/>
    <cellStyle name="Vírgula 3 2" xfId="98"/>
    <cellStyle name="Vírgula 4" xfId="92"/>
    <cellStyle name="Vírgula 5" xfId="93"/>
    <cellStyle name="Vírgula 6" xfId="94"/>
    <cellStyle name="Vírgula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1432560</xdr:colOff>
      <xdr:row>0</xdr:row>
      <xdr:rowOff>144780</xdr:rowOff>
    </xdr:from>
    <xdr:to>
      <xdr:col>5</xdr:col>
      <xdr:colOff>613258</xdr:colOff>
      <xdr:row>5</xdr:row>
      <xdr:rowOff>268494</xdr:rowOff>
    </xdr:to>
    <xdr:sp macro="" textlink="">
      <xdr:nvSpPr>
        <xdr:cNvPr id="8" name="CaixaDeTexto 7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2278380" y="14478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2</xdr:col>
      <xdr:colOff>322730</xdr:colOff>
      <xdr:row>29</xdr:row>
      <xdr:rowOff>35858</xdr:rowOff>
    </xdr:from>
    <xdr:to>
      <xdr:col>4</xdr:col>
      <xdr:colOff>1288004</xdr:colOff>
      <xdr:row>30</xdr:row>
      <xdr:rowOff>172234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325036" y="6302187"/>
          <a:ext cx="3000262" cy="315671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  <xdr:twoCellAnchor>
    <xdr:from>
      <xdr:col>1</xdr:col>
      <xdr:colOff>1640541</xdr:colOff>
      <xdr:row>0</xdr:row>
      <xdr:rowOff>116541</xdr:rowOff>
    </xdr:from>
    <xdr:to>
      <xdr:col>4</xdr:col>
      <xdr:colOff>341179</xdr:colOff>
      <xdr:row>5</xdr:row>
      <xdr:rowOff>258184</xdr:rowOff>
    </xdr:to>
    <xdr:sp macro="" textlink="">
      <xdr:nvSpPr>
        <xdr:cNvPr id="9" name="CaixaDeTexto 8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2277035" y="116541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0</xdr:col>
      <xdr:colOff>1051560</xdr:colOff>
      <xdr:row>0</xdr:row>
      <xdr:rowOff>60960</xdr:rowOff>
    </xdr:from>
    <xdr:to>
      <xdr:col>5</xdr:col>
      <xdr:colOff>323698</xdr:colOff>
      <xdr:row>4</xdr:row>
      <xdr:rowOff>24654</xdr:rowOff>
    </xdr:to>
    <xdr:sp macro="" textlink="">
      <xdr:nvSpPr>
        <xdr:cNvPr id="7" name="CaixaDeTexto 6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051560" y="609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view="pageBreakPreview" zoomScaleNormal="130" zoomScaleSheetLayoutView="100" workbookViewId="0">
      <selection activeCell="C14" sqref="C14"/>
    </sheetView>
  </sheetViews>
  <sheetFormatPr defaultColWidth="8.88671875" defaultRowHeight="14.4"/>
  <cols>
    <col min="1" max="1" width="6.77734375" style="144" customWidth="1"/>
    <col min="2" max="2" width="37.33203125" style="144" customWidth="1"/>
    <col min="3" max="4" width="8.88671875" style="144"/>
    <col min="5" max="5" width="11.6640625" style="144" customWidth="1"/>
    <col min="6" max="6" width="13.5546875" style="144" customWidth="1"/>
    <col min="7" max="7" width="9.5546875" style="144" customWidth="1"/>
    <col min="8" max="8" width="9.109375" style="144" customWidth="1"/>
    <col min="9" max="16384" width="8.88671875" style="144"/>
  </cols>
  <sheetData>
    <row r="1" spans="1:11" ht="12.6" customHeight="1">
      <c r="A1" s="211"/>
      <c r="B1" s="211"/>
      <c r="C1" s="211"/>
      <c r="D1" s="211"/>
      <c r="E1" s="211"/>
      <c r="F1" s="211"/>
      <c r="G1" s="211"/>
      <c r="H1" s="211"/>
      <c r="I1" s="211"/>
    </row>
    <row r="2" spans="1:11">
      <c r="A2" s="211"/>
      <c r="B2" s="211"/>
      <c r="C2" s="211"/>
      <c r="D2" s="211"/>
      <c r="E2" s="211"/>
      <c r="F2" s="211"/>
      <c r="G2" s="211"/>
      <c r="H2" s="211"/>
      <c r="I2" s="211"/>
    </row>
    <row r="3" spans="1:11" ht="19.2" customHeight="1">
      <c r="A3" s="211"/>
      <c r="B3" s="211"/>
      <c r="C3" s="211"/>
      <c r="D3" s="211"/>
      <c r="E3" s="211"/>
      <c r="F3" s="211"/>
      <c r="G3" s="211"/>
      <c r="H3" s="211"/>
      <c r="I3" s="211"/>
    </row>
    <row r="4" spans="1:11" ht="15.6" customHeight="1">
      <c r="A4" s="211"/>
      <c r="B4" s="211"/>
      <c r="C4" s="211"/>
      <c r="D4" s="211"/>
      <c r="E4" s="211"/>
      <c r="F4" s="211"/>
      <c r="G4" s="211"/>
      <c r="H4" s="211"/>
      <c r="I4" s="211"/>
    </row>
    <row r="5" spans="1:11" ht="18" customHeight="1">
      <c r="A5" s="235"/>
      <c r="B5" s="235"/>
      <c r="C5" s="235"/>
      <c r="D5" s="235"/>
      <c r="E5" s="235"/>
      <c r="F5" s="235"/>
      <c r="G5" s="235"/>
      <c r="H5" s="235"/>
      <c r="I5" s="235"/>
    </row>
    <row r="6" spans="1:11" ht="30" customHeight="1">
      <c r="A6" s="237" t="s">
        <v>363</v>
      </c>
      <c r="B6" s="238"/>
      <c r="C6" s="238"/>
      <c r="D6" s="238"/>
      <c r="E6" s="238"/>
      <c r="F6" s="238"/>
      <c r="G6" s="238"/>
      <c r="H6" s="238"/>
      <c r="I6" s="239"/>
    </row>
    <row r="7" spans="1:11" ht="18" customHeight="1">
      <c r="A7" s="242" t="s">
        <v>364</v>
      </c>
      <c r="B7" s="242"/>
      <c r="C7" s="242"/>
      <c r="D7" s="242"/>
      <c r="E7" s="242"/>
      <c r="F7" s="242"/>
      <c r="G7" s="237"/>
      <c r="H7" s="240" t="s">
        <v>0</v>
      </c>
      <c r="I7" s="241"/>
    </row>
    <row r="8" spans="1:11" ht="24" customHeight="1" thickBot="1">
      <c r="A8" s="236" t="s">
        <v>370</v>
      </c>
      <c r="B8" s="236"/>
      <c r="C8" s="236"/>
      <c r="D8" s="236"/>
      <c r="E8" s="236"/>
      <c r="F8" s="236"/>
      <c r="G8" s="236"/>
      <c r="H8" s="243">
        <f>F39</f>
        <v>109841.17799999999</v>
      </c>
      <c r="I8" s="244"/>
      <c r="J8" s="145"/>
      <c r="K8" s="146"/>
    </row>
    <row r="9" spans="1:11" ht="42.6" customHeight="1" thickTop="1" thickBot="1">
      <c r="A9" s="233" t="s">
        <v>1</v>
      </c>
      <c r="B9" s="232" t="s">
        <v>2</v>
      </c>
      <c r="C9" s="232" t="s">
        <v>3</v>
      </c>
      <c r="D9" s="232" t="s">
        <v>4</v>
      </c>
      <c r="E9" s="232" t="s">
        <v>5</v>
      </c>
      <c r="F9" s="232"/>
      <c r="G9" s="232" t="s">
        <v>6</v>
      </c>
      <c r="H9" s="232"/>
      <c r="I9" s="9" t="s">
        <v>7</v>
      </c>
      <c r="K9" s="146"/>
    </row>
    <row r="10" spans="1:11" ht="27.6" customHeight="1" thickTop="1" thickBot="1">
      <c r="A10" s="234"/>
      <c r="B10" s="232"/>
      <c r="C10" s="232"/>
      <c r="D10" s="232"/>
      <c r="E10" s="9" t="s">
        <v>8</v>
      </c>
      <c r="F10" s="9" t="s">
        <v>9</v>
      </c>
      <c r="G10" s="9" t="s">
        <v>10</v>
      </c>
      <c r="H10" s="9" t="s">
        <v>11</v>
      </c>
      <c r="I10" s="10">
        <v>0.28999999999999998</v>
      </c>
    </row>
    <row r="11" spans="1:11" s="152" customFormat="1" ht="15.6" thickTop="1" thickBot="1">
      <c r="A11" s="149" t="s">
        <v>12</v>
      </c>
      <c r="B11" s="150" t="s">
        <v>13</v>
      </c>
      <c r="C11" s="222" t="s">
        <v>14</v>
      </c>
      <c r="D11" s="223"/>
      <c r="E11" s="224"/>
      <c r="F11" s="151">
        <f>F12+F16+F18+F29</f>
        <v>109841.17799999999</v>
      </c>
      <c r="G11" s="225"/>
      <c r="H11" s="226"/>
      <c r="I11" s="227"/>
    </row>
    <row r="12" spans="1:11" s="156" customFormat="1" ht="15" thickTop="1">
      <c r="A12" s="153" t="s">
        <v>15</v>
      </c>
      <c r="B12" s="154" t="s">
        <v>16</v>
      </c>
      <c r="C12" s="228"/>
      <c r="D12" s="229"/>
      <c r="E12" s="230"/>
      <c r="F12" s="155">
        <f>SUM(F13:F15)</f>
        <v>2055.4085999999998</v>
      </c>
      <c r="G12" s="228"/>
      <c r="H12" s="229"/>
      <c r="I12" s="231"/>
    </row>
    <row r="13" spans="1:11" ht="27.6">
      <c r="A13" s="11" t="s">
        <v>17</v>
      </c>
      <c r="B13" s="12" t="s">
        <v>18</v>
      </c>
      <c r="C13" s="13" t="s">
        <v>19</v>
      </c>
      <c r="D13" s="14">
        <v>120</v>
      </c>
      <c r="E13" s="25">
        <f t="shared" ref="E13" si="0">H13*I13</f>
        <v>7.1853000000000007</v>
      </c>
      <c r="F13" s="24">
        <f t="shared" ref="F13" si="1">D13*E13</f>
        <v>862.2360000000001</v>
      </c>
      <c r="G13" s="16" t="s">
        <v>20</v>
      </c>
      <c r="H13" s="44">
        <v>5.57</v>
      </c>
      <c r="I13" s="136">
        <v>1.29</v>
      </c>
    </row>
    <row r="14" spans="1:11" ht="27.6">
      <c r="A14" s="11" t="s">
        <v>21</v>
      </c>
      <c r="B14" s="12" t="s">
        <v>22</v>
      </c>
      <c r="C14" s="13" t="s">
        <v>23</v>
      </c>
      <c r="D14" s="14">
        <v>2</v>
      </c>
      <c r="E14" s="25">
        <f t="shared" ref="E14:E15" si="2">H14*I14</f>
        <v>225.84029999999998</v>
      </c>
      <c r="F14" s="24">
        <f t="shared" ref="F14:F15" si="3">D14*E14</f>
        <v>451.68059999999997</v>
      </c>
      <c r="G14" s="16" t="s">
        <v>24</v>
      </c>
      <c r="H14" s="44">
        <v>175.07</v>
      </c>
      <c r="I14" s="136">
        <v>1.29</v>
      </c>
    </row>
    <row r="15" spans="1:11" ht="26.4" customHeight="1">
      <c r="A15" s="11" t="s">
        <v>25</v>
      </c>
      <c r="B15" s="12" t="s">
        <v>26</v>
      </c>
      <c r="C15" s="13" t="s">
        <v>23</v>
      </c>
      <c r="D15" s="14">
        <v>120</v>
      </c>
      <c r="E15" s="25">
        <f t="shared" si="2"/>
        <v>6.1791</v>
      </c>
      <c r="F15" s="36">
        <f t="shared" si="3"/>
        <v>741.49199999999996</v>
      </c>
      <c r="G15" s="16" t="s">
        <v>27</v>
      </c>
      <c r="H15" s="44">
        <v>4.79</v>
      </c>
      <c r="I15" s="136">
        <v>1.29</v>
      </c>
    </row>
    <row r="16" spans="1:11" s="156" customFormat="1">
      <c r="A16" s="157" t="s">
        <v>28</v>
      </c>
      <c r="B16" s="158" t="s">
        <v>29</v>
      </c>
      <c r="C16" s="217"/>
      <c r="D16" s="218"/>
      <c r="E16" s="219"/>
      <c r="F16" s="159">
        <f>SUM(F17)</f>
        <v>95245.447199999995</v>
      </c>
      <c r="G16" s="220"/>
      <c r="H16" s="218"/>
      <c r="I16" s="221"/>
    </row>
    <row r="17" spans="1:10" ht="25.8" customHeight="1">
      <c r="A17" s="17" t="s">
        <v>30</v>
      </c>
      <c r="B17" s="18" t="s">
        <v>31</v>
      </c>
      <c r="C17" s="19" t="s">
        <v>32</v>
      </c>
      <c r="D17" s="19">
        <v>1</v>
      </c>
      <c r="E17" s="25">
        <f t="shared" ref="E17" si="4">H17*I17</f>
        <v>95245.447199999995</v>
      </c>
      <c r="F17" s="36">
        <f t="shared" ref="F17" si="5">D17*E17</f>
        <v>95245.447199999995</v>
      </c>
      <c r="G17" s="16" t="s">
        <v>33</v>
      </c>
      <c r="H17" s="20">
        <f>'CUSTO UNITÁRIO'!G53</f>
        <v>73833.679999999993</v>
      </c>
      <c r="I17" s="137">
        <v>1.29</v>
      </c>
    </row>
    <row r="18" spans="1:10" s="156" customFormat="1" ht="27.6">
      <c r="A18" s="157" t="s">
        <v>34</v>
      </c>
      <c r="B18" s="158" t="s">
        <v>35</v>
      </c>
      <c r="C18" s="217"/>
      <c r="D18" s="218"/>
      <c r="E18" s="219"/>
      <c r="F18" s="159">
        <f>SUM(F19:F28)</f>
        <v>6957.2022000000015</v>
      </c>
      <c r="G18" s="220"/>
      <c r="H18" s="218"/>
      <c r="I18" s="221"/>
    </row>
    <row r="19" spans="1:10" ht="27.6">
      <c r="A19" s="26" t="s">
        <v>36</v>
      </c>
      <c r="B19" s="27" t="s">
        <v>37</v>
      </c>
      <c r="C19" s="28" t="s">
        <v>32</v>
      </c>
      <c r="D19" s="28">
        <v>1</v>
      </c>
      <c r="E19" s="25">
        <f t="shared" ref="E19:E25" si="6">H19*I19</f>
        <v>4791.3051000000005</v>
      </c>
      <c r="F19" s="24">
        <f t="shared" ref="F19:F25" si="7">D19*E19</f>
        <v>4791.3051000000005</v>
      </c>
      <c r="G19" s="15" t="s">
        <v>38</v>
      </c>
      <c r="H19" s="29">
        <v>3714.19</v>
      </c>
      <c r="I19" s="138">
        <v>1.29</v>
      </c>
    </row>
    <row r="20" spans="1:10" ht="27.6">
      <c r="A20" s="26" t="s">
        <v>39</v>
      </c>
      <c r="B20" s="22" t="s">
        <v>40</v>
      </c>
      <c r="C20" s="23" t="s">
        <v>32</v>
      </c>
      <c r="D20" s="23">
        <v>12</v>
      </c>
      <c r="E20" s="25">
        <f t="shared" si="6"/>
        <v>16.421700000000001</v>
      </c>
      <c r="F20" s="24">
        <f t="shared" si="7"/>
        <v>197.06040000000002</v>
      </c>
      <c r="G20" s="15" t="s">
        <v>41</v>
      </c>
      <c r="H20" s="25">
        <v>12.73</v>
      </c>
      <c r="I20" s="138">
        <v>1.29</v>
      </c>
    </row>
    <row r="21" spans="1:10" ht="55.2">
      <c r="A21" s="21" t="s">
        <v>42</v>
      </c>
      <c r="B21" s="22" t="s">
        <v>43</v>
      </c>
      <c r="C21" s="23" t="s">
        <v>32</v>
      </c>
      <c r="D21" s="23">
        <v>2</v>
      </c>
      <c r="E21" s="25">
        <f t="shared" si="6"/>
        <v>116.6934</v>
      </c>
      <c r="F21" s="24">
        <f t="shared" si="7"/>
        <v>233.38679999999999</v>
      </c>
      <c r="G21" s="23" t="s">
        <v>44</v>
      </c>
      <c r="H21" s="25">
        <v>90.46</v>
      </c>
      <c r="I21" s="138">
        <v>1.29</v>
      </c>
    </row>
    <row r="22" spans="1:10" ht="27.6">
      <c r="A22" s="55" t="s">
        <v>45</v>
      </c>
      <c r="B22" s="56" t="s">
        <v>46</v>
      </c>
      <c r="C22" s="54" t="s">
        <v>32</v>
      </c>
      <c r="D22" s="54">
        <v>1</v>
      </c>
      <c r="E22" s="25">
        <f t="shared" si="6"/>
        <v>180.471</v>
      </c>
      <c r="F22" s="24">
        <f t="shared" si="7"/>
        <v>180.471</v>
      </c>
      <c r="G22" s="16" t="s">
        <v>47</v>
      </c>
      <c r="H22" s="45">
        <v>139.9</v>
      </c>
      <c r="I22" s="136">
        <v>1.29</v>
      </c>
    </row>
    <row r="23" spans="1:10" ht="55.2">
      <c r="A23" s="26" t="s">
        <v>48</v>
      </c>
      <c r="B23" s="27" t="s">
        <v>49</v>
      </c>
      <c r="C23" s="28" t="s">
        <v>32</v>
      </c>
      <c r="D23" s="28">
        <v>3</v>
      </c>
      <c r="E23" s="25">
        <f t="shared" si="6"/>
        <v>59.8431</v>
      </c>
      <c r="F23" s="24">
        <f t="shared" si="7"/>
        <v>179.52930000000001</v>
      </c>
      <c r="G23" s="28" t="s">
        <v>50</v>
      </c>
      <c r="H23" s="29">
        <v>46.39</v>
      </c>
      <c r="I23" s="138">
        <v>1.29</v>
      </c>
    </row>
    <row r="24" spans="1:10" ht="41.4">
      <c r="A24" s="26" t="s">
        <v>51</v>
      </c>
      <c r="B24" s="27" t="s">
        <v>52</v>
      </c>
      <c r="C24" s="28" t="s">
        <v>32</v>
      </c>
      <c r="D24" s="28">
        <v>1</v>
      </c>
      <c r="E24" s="25">
        <f t="shared" si="6"/>
        <v>303.00810000000001</v>
      </c>
      <c r="F24" s="24">
        <f t="shared" si="7"/>
        <v>303.00810000000001</v>
      </c>
      <c r="G24" s="28" t="s">
        <v>53</v>
      </c>
      <c r="H24" s="29">
        <v>234.89</v>
      </c>
      <c r="I24" s="138">
        <v>1.29</v>
      </c>
    </row>
    <row r="25" spans="1:10" ht="82.8">
      <c r="A25" s="26" t="s">
        <v>54</v>
      </c>
      <c r="B25" s="22" t="s">
        <v>55</v>
      </c>
      <c r="C25" s="23" t="s">
        <v>32</v>
      </c>
      <c r="D25" s="23">
        <v>1</v>
      </c>
      <c r="E25" s="25">
        <f t="shared" si="6"/>
        <v>103.70310000000001</v>
      </c>
      <c r="F25" s="24">
        <f t="shared" si="7"/>
        <v>103.70310000000001</v>
      </c>
      <c r="G25" s="23" t="s">
        <v>56</v>
      </c>
      <c r="H25" s="25">
        <v>80.39</v>
      </c>
      <c r="I25" s="138">
        <v>1.29</v>
      </c>
    </row>
    <row r="26" spans="1:10" ht="27.6">
      <c r="A26" s="26" t="s">
        <v>57</v>
      </c>
      <c r="B26" s="22" t="s">
        <v>58</v>
      </c>
      <c r="C26" s="23" t="s">
        <v>32</v>
      </c>
      <c r="D26" s="23">
        <v>2</v>
      </c>
      <c r="E26" s="25">
        <f t="shared" ref="E26:E28" si="8">H26*I26</f>
        <v>4.7214</v>
      </c>
      <c r="F26" s="24">
        <f t="shared" ref="F26:F28" si="9">D26*E26</f>
        <v>9.4428000000000001</v>
      </c>
      <c r="G26" s="23" t="s">
        <v>59</v>
      </c>
      <c r="H26" s="25">
        <v>3.66</v>
      </c>
      <c r="I26" s="138">
        <v>1.29</v>
      </c>
    </row>
    <row r="27" spans="1:10" ht="41.4">
      <c r="A27" s="26" t="s">
        <v>60</v>
      </c>
      <c r="B27" s="56" t="s">
        <v>61</v>
      </c>
      <c r="C27" s="23" t="s">
        <v>32</v>
      </c>
      <c r="D27" s="54">
        <v>1</v>
      </c>
      <c r="E27" s="25">
        <f t="shared" si="8"/>
        <v>958.05719999999997</v>
      </c>
      <c r="F27" s="24">
        <f t="shared" si="9"/>
        <v>958.05719999999997</v>
      </c>
      <c r="G27" s="23" t="s">
        <v>62</v>
      </c>
      <c r="H27" s="25">
        <v>742.68</v>
      </c>
      <c r="I27" s="138">
        <v>1.29</v>
      </c>
    </row>
    <row r="28" spans="1:10" ht="28.2" thickBot="1">
      <c r="A28" s="37" t="s">
        <v>63</v>
      </c>
      <c r="B28" s="141" t="s">
        <v>64</v>
      </c>
      <c r="C28" s="42" t="s">
        <v>32</v>
      </c>
      <c r="D28" s="142">
        <v>12</v>
      </c>
      <c r="E28" s="39">
        <f t="shared" si="8"/>
        <v>0.1032</v>
      </c>
      <c r="F28" s="38">
        <f t="shared" si="9"/>
        <v>1.2383999999999999</v>
      </c>
      <c r="G28" s="42" t="s">
        <v>65</v>
      </c>
      <c r="H28" s="143">
        <v>0.08</v>
      </c>
      <c r="I28" s="140">
        <v>1.29</v>
      </c>
    </row>
    <row r="29" spans="1:10" s="156" customFormat="1" ht="28.2" thickTop="1">
      <c r="A29" s="160" t="s">
        <v>66</v>
      </c>
      <c r="B29" s="161" t="s">
        <v>67</v>
      </c>
      <c r="C29" s="212"/>
      <c r="D29" s="213"/>
      <c r="E29" s="213"/>
      <c r="F29" s="162">
        <f>SUM(F30:F37)</f>
        <v>5583.12</v>
      </c>
      <c r="G29" s="214"/>
      <c r="H29" s="215"/>
      <c r="I29" s="216"/>
      <c r="J29" s="163"/>
    </row>
    <row r="30" spans="1:10" ht="55.2">
      <c r="A30" s="17" t="s">
        <v>68</v>
      </c>
      <c r="B30" s="30" t="s">
        <v>69</v>
      </c>
      <c r="C30" s="19" t="s">
        <v>70</v>
      </c>
      <c r="D30" s="31">
        <v>1</v>
      </c>
      <c r="E30" s="25">
        <f t="shared" ref="E30" si="10">H30*I30</f>
        <v>3309.4304999999999</v>
      </c>
      <c r="F30" s="24">
        <f t="shared" ref="F30" si="11">D30*E30</f>
        <v>3309.4304999999999</v>
      </c>
      <c r="G30" s="41" t="s">
        <v>71</v>
      </c>
      <c r="H30" s="20">
        <v>2565.4499999999998</v>
      </c>
      <c r="I30" s="137">
        <v>1.29</v>
      </c>
    </row>
    <row r="31" spans="1:10" ht="27.6">
      <c r="A31" s="21" t="s">
        <v>72</v>
      </c>
      <c r="B31" s="32" t="s">
        <v>73</v>
      </c>
      <c r="C31" s="23" t="s">
        <v>19</v>
      </c>
      <c r="D31" s="33">
        <v>90</v>
      </c>
      <c r="E31" s="25">
        <f t="shared" ref="E31:E36" si="12">H31*I31</f>
        <v>13.106400000000001</v>
      </c>
      <c r="F31" s="24">
        <f t="shared" ref="F31:F36" si="13">D31*E31</f>
        <v>1179.576</v>
      </c>
      <c r="G31" s="35" t="s">
        <v>74</v>
      </c>
      <c r="H31" s="25">
        <v>10.16</v>
      </c>
      <c r="I31" s="138">
        <v>1.29</v>
      </c>
    </row>
    <row r="32" spans="1:10" ht="41.4">
      <c r="A32" s="21" t="s">
        <v>75</v>
      </c>
      <c r="B32" s="22" t="s">
        <v>76</v>
      </c>
      <c r="C32" s="23" t="s">
        <v>19</v>
      </c>
      <c r="D32" s="23">
        <v>2</v>
      </c>
      <c r="E32" s="25">
        <f t="shared" si="12"/>
        <v>74.381399999999999</v>
      </c>
      <c r="F32" s="24">
        <f t="shared" si="13"/>
        <v>148.7628</v>
      </c>
      <c r="G32" s="23" t="s">
        <v>77</v>
      </c>
      <c r="H32" s="25">
        <v>57.66</v>
      </c>
      <c r="I32" s="138">
        <v>1.29</v>
      </c>
    </row>
    <row r="33" spans="1:12" ht="27.6">
      <c r="A33" s="21" t="s">
        <v>78</v>
      </c>
      <c r="B33" s="22" t="s">
        <v>79</v>
      </c>
      <c r="C33" s="23" t="s">
        <v>32</v>
      </c>
      <c r="D33" s="23">
        <v>1</v>
      </c>
      <c r="E33" s="25">
        <f t="shared" si="12"/>
        <v>128.18730000000002</v>
      </c>
      <c r="F33" s="24">
        <f t="shared" si="13"/>
        <v>128.18730000000002</v>
      </c>
      <c r="G33" s="15" t="s">
        <v>80</v>
      </c>
      <c r="H33" s="25">
        <v>99.37</v>
      </c>
      <c r="I33" s="138">
        <v>1.29</v>
      </c>
    </row>
    <row r="34" spans="1:12" ht="41.4">
      <c r="A34" s="21" t="s">
        <v>81</v>
      </c>
      <c r="B34" s="34" t="s">
        <v>82</v>
      </c>
      <c r="C34" s="23" t="s">
        <v>19</v>
      </c>
      <c r="D34" s="33">
        <v>6</v>
      </c>
      <c r="E34" s="25">
        <f t="shared" si="12"/>
        <v>22.587900000000001</v>
      </c>
      <c r="F34" s="24">
        <f t="shared" si="13"/>
        <v>135.5274</v>
      </c>
      <c r="G34" s="15" t="s">
        <v>83</v>
      </c>
      <c r="H34" s="25">
        <v>17.510000000000002</v>
      </c>
      <c r="I34" s="138">
        <v>1.29</v>
      </c>
    </row>
    <row r="35" spans="1:12" ht="27.6">
      <c r="A35" s="21" t="s">
        <v>84</v>
      </c>
      <c r="B35" s="34" t="s">
        <v>85</v>
      </c>
      <c r="C35" s="23" t="s">
        <v>70</v>
      </c>
      <c r="D35" s="33">
        <v>2</v>
      </c>
      <c r="E35" s="25">
        <f t="shared" si="12"/>
        <v>109.0437</v>
      </c>
      <c r="F35" s="24">
        <f t="shared" si="13"/>
        <v>218.0874</v>
      </c>
      <c r="G35" s="15" t="s">
        <v>86</v>
      </c>
      <c r="H35" s="25">
        <v>84.53</v>
      </c>
      <c r="I35" s="138">
        <v>1.29</v>
      </c>
    </row>
    <row r="36" spans="1:12" ht="55.2">
      <c r="A36" s="26" t="s">
        <v>87</v>
      </c>
      <c r="B36" s="71" t="s">
        <v>88</v>
      </c>
      <c r="C36" s="28" t="s">
        <v>70</v>
      </c>
      <c r="D36" s="72">
        <v>2</v>
      </c>
      <c r="E36" s="25">
        <f t="shared" si="12"/>
        <v>25.2453</v>
      </c>
      <c r="F36" s="24">
        <f t="shared" si="13"/>
        <v>50.490600000000001</v>
      </c>
      <c r="G36" s="73" t="s">
        <v>89</v>
      </c>
      <c r="H36" s="29">
        <v>19.57</v>
      </c>
      <c r="I36" s="139">
        <v>1.29</v>
      </c>
    </row>
    <row r="37" spans="1:12" ht="28.2" thickBot="1">
      <c r="A37" s="26" t="s">
        <v>346</v>
      </c>
      <c r="B37" s="71" t="s">
        <v>345</v>
      </c>
      <c r="C37" s="28" t="s">
        <v>70</v>
      </c>
      <c r="D37" s="72">
        <v>20</v>
      </c>
      <c r="E37" s="25">
        <f t="shared" ref="E37" si="14">H37*I37</f>
        <v>20.652900000000002</v>
      </c>
      <c r="F37" s="24">
        <f t="shared" ref="F37" si="15">D37*E37</f>
        <v>413.05800000000005</v>
      </c>
      <c r="G37" s="73" t="s">
        <v>347</v>
      </c>
      <c r="H37" s="29">
        <v>16.010000000000002</v>
      </c>
      <c r="I37" s="139">
        <v>1.29</v>
      </c>
    </row>
    <row r="38" spans="1:12" ht="15.6" thickTop="1" thickBot="1">
      <c r="A38" s="203"/>
      <c r="B38" s="204"/>
      <c r="C38" s="204"/>
      <c r="D38" s="204"/>
      <c r="E38" s="204"/>
      <c r="F38" s="204"/>
      <c r="G38" s="204"/>
      <c r="H38" s="204"/>
      <c r="I38" s="205"/>
    </row>
    <row r="39" spans="1:12" ht="15.6" thickTop="1" thickBot="1">
      <c r="A39" s="206" t="s">
        <v>90</v>
      </c>
      <c r="B39" s="207"/>
      <c r="C39" s="40" t="s">
        <v>91</v>
      </c>
      <c r="D39" s="43">
        <v>78</v>
      </c>
      <c r="E39" s="164">
        <f>F39/D39</f>
        <v>1408.2202307692305</v>
      </c>
      <c r="F39" s="164">
        <f>F11</f>
        <v>109841.17799999999</v>
      </c>
      <c r="G39" s="208"/>
      <c r="H39" s="209"/>
      <c r="I39" s="210"/>
      <c r="J39" s="146"/>
      <c r="K39" s="146"/>
      <c r="L39" s="146"/>
    </row>
    <row r="40" spans="1:12" ht="15" thickTop="1">
      <c r="A40" s="211"/>
      <c r="B40" s="211"/>
      <c r="C40" s="211"/>
      <c r="D40" s="211"/>
      <c r="E40" s="211"/>
      <c r="F40" s="211"/>
      <c r="G40" s="211"/>
      <c r="H40" s="211"/>
      <c r="I40" s="211"/>
    </row>
    <row r="41" spans="1:12">
      <c r="A41" s="211"/>
      <c r="B41" s="211"/>
      <c r="C41" s="211"/>
      <c r="D41" s="211"/>
      <c r="E41" s="211"/>
      <c r="F41" s="211"/>
      <c r="G41" s="211"/>
      <c r="H41" s="211"/>
      <c r="I41" s="211"/>
    </row>
    <row r="42" spans="1:12">
      <c r="A42" s="211"/>
      <c r="B42" s="211"/>
      <c r="C42" s="211"/>
      <c r="D42" s="211"/>
      <c r="E42" s="211"/>
      <c r="F42" s="211"/>
      <c r="G42" s="211"/>
      <c r="H42" s="211"/>
      <c r="I42" s="211"/>
    </row>
    <row r="43" spans="1:12">
      <c r="A43" s="211"/>
      <c r="B43" s="211"/>
      <c r="C43" s="211"/>
      <c r="D43" s="211"/>
      <c r="E43" s="211"/>
      <c r="F43" s="211"/>
      <c r="G43" s="211"/>
      <c r="H43" s="211"/>
      <c r="I43" s="211"/>
    </row>
    <row r="44" spans="1:12">
      <c r="A44" s="211"/>
      <c r="B44" s="211"/>
      <c r="C44" s="211"/>
      <c r="D44" s="211"/>
      <c r="E44" s="211"/>
      <c r="F44" s="211"/>
      <c r="G44" s="211"/>
      <c r="H44" s="211"/>
      <c r="I44" s="211"/>
    </row>
    <row r="45" spans="1:12">
      <c r="A45" s="211"/>
      <c r="B45" s="211"/>
      <c r="C45" s="211"/>
      <c r="D45" s="211"/>
      <c r="E45" s="211"/>
      <c r="F45" s="211"/>
      <c r="G45" s="211"/>
      <c r="H45" s="211"/>
      <c r="I45" s="211"/>
    </row>
    <row r="46" spans="1:12">
      <c r="A46" s="211"/>
      <c r="B46" s="211"/>
      <c r="C46" s="211"/>
      <c r="D46" s="211"/>
      <c r="E46" s="211"/>
      <c r="F46" s="211"/>
      <c r="G46" s="211"/>
      <c r="H46" s="211"/>
      <c r="I46" s="211"/>
    </row>
    <row r="47" spans="1:12">
      <c r="A47" s="211"/>
      <c r="B47" s="211"/>
      <c r="C47" s="211"/>
      <c r="D47" s="211"/>
      <c r="E47" s="211"/>
      <c r="F47" s="211"/>
      <c r="G47" s="211"/>
      <c r="H47" s="211"/>
      <c r="I47" s="211"/>
    </row>
    <row r="48" spans="1:12">
      <c r="A48" s="211"/>
      <c r="B48" s="211"/>
      <c r="C48" s="211"/>
      <c r="D48" s="211"/>
      <c r="E48" s="211"/>
      <c r="F48" s="211"/>
      <c r="G48" s="211"/>
      <c r="H48" s="211"/>
      <c r="I48" s="211"/>
    </row>
    <row r="49" spans="1:9">
      <c r="A49" s="211"/>
      <c r="B49" s="211"/>
      <c r="C49" s="211"/>
      <c r="D49" s="211"/>
      <c r="E49" s="211"/>
      <c r="F49" s="211"/>
      <c r="G49" s="211"/>
      <c r="H49" s="211"/>
      <c r="I49" s="211"/>
    </row>
    <row r="50" spans="1:9">
      <c r="A50" s="211"/>
      <c r="B50" s="211"/>
      <c r="C50" s="211"/>
      <c r="D50" s="211"/>
      <c r="E50" s="211"/>
      <c r="F50" s="211"/>
      <c r="G50" s="211"/>
      <c r="H50" s="211"/>
      <c r="I50" s="211"/>
    </row>
    <row r="53" spans="1:9">
      <c r="G53" s="147"/>
    </row>
    <row r="54" spans="1:9">
      <c r="G54" s="148"/>
    </row>
    <row r="55" spans="1:9">
      <c r="G55" s="146"/>
    </row>
    <row r="56" spans="1:9">
      <c r="G56" s="146"/>
    </row>
    <row r="57" spans="1:9">
      <c r="G57" s="146"/>
    </row>
  </sheetData>
  <mergeCells count="26">
    <mergeCell ref="A1:I5"/>
    <mergeCell ref="A8:G8"/>
    <mergeCell ref="A6:I6"/>
    <mergeCell ref="H7:I7"/>
    <mergeCell ref="A7:G7"/>
    <mergeCell ref="H8:I8"/>
    <mergeCell ref="G9:H9"/>
    <mergeCell ref="A9:A10"/>
    <mergeCell ref="B9:B10"/>
    <mergeCell ref="C9:C10"/>
    <mergeCell ref="D9:D10"/>
    <mergeCell ref="E9:F9"/>
    <mergeCell ref="C16:E16"/>
    <mergeCell ref="G16:I16"/>
    <mergeCell ref="C18:E18"/>
    <mergeCell ref="G18:I18"/>
    <mergeCell ref="C11:E11"/>
    <mergeCell ref="G11:I11"/>
    <mergeCell ref="C12:E12"/>
    <mergeCell ref="G12:I12"/>
    <mergeCell ref="A38:I38"/>
    <mergeCell ref="A39:B39"/>
    <mergeCell ref="G39:I39"/>
    <mergeCell ref="A40:I50"/>
    <mergeCell ref="C29:E29"/>
    <mergeCell ref="G29:I29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0" verticalDpi="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4"/>
  <sheetViews>
    <sheetView view="pageBreakPreview" zoomScaleNormal="100" zoomScaleSheetLayoutView="100" workbookViewId="0">
      <selection sqref="A1:G6"/>
    </sheetView>
  </sheetViews>
  <sheetFormatPr defaultColWidth="8.88671875" defaultRowHeight="14.4"/>
  <cols>
    <col min="1" max="1" width="12.33203125" style="66" customWidth="1"/>
    <col min="2" max="2" width="40.33203125" style="66" customWidth="1"/>
    <col min="3" max="3" width="8.6640625" style="66" customWidth="1"/>
    <col min="4" max="4" width="11.6640625" style="66" customWidth="1"/>
    <col min="5" max="5" width="12.33203125" style="66" customWidth="1"/>
    <col min="6" max="6" width="25.33203125" style="66" customWidth="1"/>
    <col min="7" max="7" width="16.6640625" style="66" customWidth="1"/>
    <col min="8" max="16384" width="8.88671875" style="66"/>
  </cols>
  <sheetData>
    <row r="1" spans="1:11">
      <c r="A1" s="250"/>
      <c r="B1" s="250"/>
      <c r="C1" s="250"/>
      <c r="D1" s="250"/>
      <c r="E1" s="250"/>
      <c r="F1" s="250"/>
      <c r="G1" s="250"/>
    </row>
    <row r="2" spans="1:11">
      <c r="A2" s="250"/>
      <c r="B2" s="250"/>
      <c r="C2" s="250"/>
      <c r="D2" s="250"/>
      <c r="E2" s="250"/>
      <c r="F2" s="250"/>
      <c r="G2" s="250"/>
    </row>
    <row r="3" spans="1:11">
      <c r="A3" s="250"/>
      <c r="B3" s="250"/>
      <c r="C3" s="250"/>
      <c r="D3" s="250"/>
      <c r="E3" s="250"/>
      <c r="F3" s="250"/>
      <c r="G3" s="250"/>
    </row>
    <row r="4" spans="1:11">
      <c r="A4" s="250"/>
      <c r="B4" s="250"/>
      <c r="C4" s="250"/>
      <c r="D4" s="250"/>
      <c r="E4" s="250"/>
      <c r="F4" s="250"/>
      <c r="G4" s="250"/>
    </row>
    <row r="5" spans="1:11">
      <c r="A5" s="250"/>
      <c r="B5" s="250"/>
      <c r="C5" s="250"/>
      <c r="D5" s="250"/>
      <c r="E5" s="250"/>
      <c r="F5" s="250"/>
      <c r="G5" s="250"/>
    </row>
    <row r="6" spans="1:11" ht="27" customHeight="1" thickBot="1">
      <c r="A6" s="251"/>
      <c r="B6" s="251"/>
      <c r="C6" s="251"/>
      <c r="D6" s="251"/>
      <c r="E6" s="251"/>
      <c r="F6" s="251"/>
      <c r="G6" s="251"/>
    </row>
    <row r="7" spans="1:11" ht="15.6" customHeight="1" thickTop="1" thickBot="1">
      <c r="A7" s="253" t="s">
        <v>367</v>
      </c>
      <c r="B7" s="254"/>
      <c r="C7" s="254"/>
      <c r="D7" s="254"/>
      <c r="E7" s="254"/>
      <c r="F7" s="254"/>
      <c r="G7" s="255"/>
    </row>
    <row r="8" spans="1:11" ht="40.950000000000003" customHeight="1" thickTop="1" thickBot="1">
      <c r="A8" s="57" t="s">
        <v>103</v>
      </c>
      <c r="B8" s="253" t="s">
        <v>369</v>
      </c>
      <c r="C8" s="254"/>
      <c r="D8" s="255"/>
      <c r="E8" s="135" t="s">
        <v>104</v>
      </c>
      <c r="F8" s="259">
        <f>'ORÇAMENTO SINTÉTICO'!F39</f>
        <v>109841.17799999999</v>
      </c>
      <c r="G8" s="260"/>
      <c r="I8" s="252"/>
      <c r="J8" s="252"/>
      <c r="K8" s="252"/>
    </row>
    <row r="9" spans="1:11" ht="42.6" customHeight="1" thickTop="1" thickBot="1">
      <c r="A9" s="256" t="s">
        <v>361</v>
      </c>
      <c r="B9" s="257"/>
      <c r="C9" s="258"/>
      <c r="D9" s="135" t="s">
        <v>105</v>
      </c>
      <c r="E9" s="256"/>
      <c r="F9" s="257"/>
      <c r="G9" s="258"/>
    </row>
    <row r="10" spans="1:11" ht="26.4" customHeight="1" thickTop="1" thickBot="1">
      <c r="A10" s="276" t="s">
        <v>344</v>
      </c>
      <c r="B10" s="277"/>
      <c r="C10" s="277"/>
      <c r="D10" s="277"/>
      <c r="E10" s="277"/>
      <c r="F10" s="277"/>
      <c r="G10" s="278"/>
    </row>
    <row r="11" spans="1:11" ht="15" thickTop="1">
      <c r="A11" s="273" t="s">
        <v>106</v>
      </c>
      <c r="B11" s="274"/>
      <c r="C11" s="274"/>
      <c r="D11" s="274"/>
      <c r="E11" s="274"/>
      <c r="F11" s="274"/>
      <c r="G11" s="275"/>
    </row>
    <row r="12" spans="1:11">
      <c r="A12" s="245" t="s">
        <v>107</v>
      </c>
      <c r="B12" s="246"/>
      <c r="C12" s="77" t="s">
        <v>108</v>
      </c>
      <c r="D12" s="77" t="s">
        <v>3</v>
      </c>
      <c r="E12" s="77" t="s">
        <v>109</v>
      </c>
      <c r="F12" s="77" t="s">
        <v>110</v>
      </c>
      <c r="G12" s="78" t="s">
        <v>9</v>
      </c>
    </row>
    <row r="13" spans="1:11">
      <c r="A13" s="79" t="s">
        <v>111</v>
      </c>
      <c r="B13" s="80" t="s">
        <v>112</v>
      </c>
      <c r="C13" s="81" t="s">
        <v>113</v>
      </c>
      <c r="D13" s="82" t="s">
        <v>114</v>
      </c>
      <c r="E13" s="83">
        <v>3.0000000000000001E-3</v>
      </c>
      <c r="F13" s="84">
        <v>23.76</v>
      </c>
      <c r="G13" s="85">
        <v>7.0000000000000007E-2</v>
      </c>
    </row>
    <row r="14" spans="1:11">
      <c r="A14" s="79" t="s">
        <v>115</v>
      </c>
      <c r="B14" s="80" t="s">
        <v>116</v>
      </c>
      <c r="C14" s="81" t="s">
        <v>113</v>
      </c>
      <c r="D14" s="82" t="s">
        <v>114</v>
      </c>
      <c r="E14" s="83">
        <v>0.01</v>
      </c>
      <c r="F14" s="84">
        <v>110</v>
      </c>
      <c r="G14" s="85">
        <v>1.1000000000000001</v>
      </c>
    </row>
    <row r="15" spans="1:11">
      <c r="A15" s="79" t="s">
        <v>117</v>
      </c>
      <c r="B15" s="80" t="s">
        <v>118</v>
      </c>
      <c r="C15" s="81" t="s">
        <v>113</v>
      </c>
      <c r="D15" s="82" t="s">
        <v>119</v>
      </c>
      <c r="E15" s="83">
        <v>0.01</v>
      </c>
      <c r="F15" s="84">
        <v>160</v>
      </c>
      <c r="G15" s="85">
        <v>1.6</v>
      </c>
    </row>
    <row r="16" spans="1:11">
      <c r="A16" s="79" t="s">
        <v>120</v>
      </c>
      <c r="B16" s="80" t="s">
        <v>121</v>
      </c>
      <c r="C16" s="81" t="s">
        <v>113</v>
      </c>
      <c r="D16" s="82" t="s">
        <v>122</v>
      </c>
      <c r="E16" s="83">
        <v>0.01</v>
      </c>
      <c r="F16" s="84">
        <v>15.7</v>
      </c>
      <c r="G16" s="85">
        <v>0.16</v>
      </c>
    </row>
    <row r="17" spans="1:7">
      <c r="A17" s="79" t="s">
        <v>123</v>
      </c>
      <c r="B17" s="80" t="s">
        <v>124</v>
      </c>
      <c r="C17" s="81" t="s">
        <v>113</v>
      </c>
      <c r="D17" s="82" t="s">
        <v>119</v>
      </c>
      <c r="E17" s="83">
        <v>2E-3</v>
      </c>
      <c r="F17" s="84">
        <v>16.05</v>
      </c>
      <c r="G17" s="85">
        <v>0.03</v>
      </c>
    </row>
    <row r="18" spans="1:7" ht="27.6">
      <c r="A18" s="86">
        <v>280013</v>
      </c>
      <c r="B18" s="80" t="s">
        <v>125</v>
      </c>
      <c r="C18" s="87" t="s">
        <v>113</v>
      </c>
      <c r="D18" s="88" t="s">
        <v>126</v>
      </c>
      <c r="E18" s="89">
        <v>7.0000000000000007E-2</v>
      </c>
      <c r="F18" s="90">
        <v>23.61</v>
      </c>
      <c r="G18" s="91">
        <v>1.65</v>
      </c>
    </row>
    <row r="19" spans="1:7" ht="23.4" customHeight="1">
      <c r="A19" s="86">
        <v>280026</v>
      </c>
      <c r="B19" s="80" t="s">
        <v>127</v>
      </c>
      <c r="C19" s="87" t="s">
        <v>113</v>
      </c>
      <c r="D19" s="88" t="s">
        <v>126</v>
      </c>
      <c r="E19" s="89">
        <v>0.05</v>
      </c>
      <c r="F19" s="90">
        <v>19.16</v>
      </c>
      <c r="G19" s="91">
        <v>0.96</v>
      </c>
    </row>
    <row r="20" spans="1:7">
      <c r="A20" s="268"/>
      <c r="B20" s="269"/>
      <c r="C20" s="269"/>
      <c r="D20" s="269"/>
      <c r="E20" s="249"/>
      <c r="F20" s="92" t="s">
        <v>128</v>
      </c>
      <c r="G20" s="93">
        <v>5.57</v>
      </c>
    </row>
    <row r="21" spans="1:7">
      <c r="A21" s="270" t="s">
        <v>129</v>
      </c>
      <c r="B21" s="271"/>
      <c r="C21" s="271"/>
      <c r="D21" s="271"/>
      <c r="E21" s="271"/>
      <c r="F21" s="271"/>
      <c r="G21" s="272"/>
    </row>
    <row r="22" spans="1:7">
      <c r="A22" s="245" t="s">
        <v>107</v>
      </c>
      <c r="B22" s="246"/>
      <c r="C22" s="77" t="s">
        <v>108</v>
      </c>
      <c r="D22" s="77" t="s">
        <v>3</v>
      </c>
      <c r="E22" s="77" t="s">
        <v>109</v>
      </c>
      <c r="F22" s="77" t="s">
        <v>110</v>
      </c>
      <c r="G22" s="78" t="s">
        <v>9</v>
      </c>
    </row>
    <row r="23" spans="1:7">
      <c r="A23" s="94" t="s">
        <v>130</v>
      </c>
      <c r="B23" s="95" t="s">
        <v>118</v>
      </c>
      <c r="C23" s="81" t="s">
        <v>113</v>
      </c>
      <c r="D23" s="96" t="s">
        <v>114</v>
      </c>
      <c r="E23" s="97">
        <v>0.41</v>
      </c>
      <c r="F23" s="98">
        <v>160</v>
      </c>
      <c r="G23" s="99">
        <v>65.599999999999994</v>
      </c>
    </row>
    <row r="24" spans="1:7">
      <c r="A24" s="100" t="s">
        <v>131</v>
      </c>
      <c r="B24" s="101" t="s">
        <v>132</v>
      </c>
      <c r="C24" s="81" t="s">
        <v>113</v>
      </c>
      <c r="D24" s="102" t="s">
        <v>133</v>
      </c>
      <c r="E24" s="97">
        <v>1</v>
      </c>
      <c r="F24" s="98">
        <v>90</v>
      </c>
      <c r="G24" s="99">
        <v>90</v>
      </c>
    </row>
    <row r="25" spans="1:7">
      <c r="A25" s="100" t="s">
        <v>130</v>
      </c>
      <c r="B25" s="101" t="s">
        <v>134</v>
      </c>
      <c r="C25" s="81" t="s">
        <v>113</v>
      </c>
      <c r="D25" s="102" t="s">
        <v>119</v>
      </c>
      <c r="E25" s="97">
        <v>0.1</v>
      </c>
      <c r="F25" s="98">
        <v>23.69</v>
      </c>
      <c r="G25" s="99">
        <v>2.3690000000000002</v>
      </c>
    </row>
    <row r="26" spans="1:7">
      <c r="A26" s="100" t="s">
        <v>135</v>
      </c>
      <c r="B26" s="101" t="s">
        <v>125</v>
      </c>
      <c r="C26" s="81" t="s">
        <v>113</v>
      </c>
      <c r="D26" s="102" t="s">
        <v>126</v>
      </c>
      <c r="E26" s="97">
        <v>0.4</v>
      </c>
      <c r="F26" s="98">
        <v>23.61</v>
      </c>
      <c r="G26" s="99">
        <v>9.4440000000000008</v>
      </c>
    </row>
    <row r="27" spans="1:7">
      <c r="A27" s="100" t="s">
        <v>136</v>
      </c>
      <c r="B27" s="101" t="s">
        <v>127</v>
      </c>
      <c r="C27" s="81" t="s">
        <v>113</v>
      </c>
      <c r="D27" s="102" t="s">
        <v>126</v>
      </c>
      <c r="E27" s="97">
        <v>0.4</v>
      </c>
      <c r="F27" s="98">
        <v>19.16</v>
      </c>
      <c r="G27" s="99">
        <v>7.6640000000000006</v>
      </c>
    </row>
    <row r="28" spans="1:7">
      <c r="A28" s="247"/>
      <c r="B28" s="248"/>
      <c r="C28" s="248"/>
      <c r="D28" s="248"/>
      <c r="E28" s="264"/>
      <c r="F28" s="92" t="s">
        <v>128</v>
      </c>
      <c r="G28" s="93">
        <v>175.07</v>
      </c>
    </row>
    <row r="29" spans="1:7">
      <c r="A29" s="270" t="s">
        <v>350</v>
      </c>
      <c r="B29" s="271"/>
      <c r="C29" s="271"/>
      <c r="D29" s="271"/>
      <c r="E29" s="271"/>
      <c r="F29" s="271"/>
      <c r="G29" s="272"/>
    </row>
    <row r="30" spans="1:7">
      <c r="A30" s="245" t="s">
        <v>107</v>
      </c>
      <c r="B30" s="246"/>
      <c r="C30" s="77" t="s">
        <v>108</v>
      </c>
      <c r="D30" s="77" t="s">
        <v>3</v>
      </c>
      <c r="E30" s="77" t="s">
        <v>109</v>
      </c>
      <c r="F30" s="77" t="s">
        <v>110</v>
      </c>
      <c r="G30" s="78" t="s">
        <v>9</v>
      </c>
    </row>
    <row r="31" spans="1:7">
      <c r="A31" s="103" t="s">
        <v>137</v>
      </c>
      <c r="B31" s="104" t="s">
        <v>127</v>
      </c>
      <c r="C31" s="81" t="s">
        <v>113</v>
      </c>
      <c r="D31" s="81" t="s">
        <v>126</v>
      </c>
      <c r="E31" s="105">
        <v>0.25</v>
      </c>
      <c r="F31" s="106">
        <v>19.16</v>
      </c>
      <c r="G31" s="107">
        <v>4.79</v>
      </c>
    </row>
    <row r="32" spans="1:7">
      <c r="A32" s="266"/>
      <c r="B32" s="267"/>
      <c r="C32" s="267"/>
      <c r="D32" s="267"/>
      <c r="E32" s="267"/>
      <c r="F32" s="108" t="s">
        <v>128</v>
      </c>
      <c r="G32" s="109">
        <v>4.79</v>
      </c>
    </row>
    <row r="33" spans="1:7">
      <c r="A33" s="270" t="s">
        <v>349</v>
      </c>
      <c r="B33" s="271"/>
      <c r="C33" s="271"/>
      <c r="D33" s="271"/>
      <c r="E33" s="271"/>
      <c r="F33" s="271"/>
      <c r="G33" s="272"/>
    </row>
    <row r="34" spans="1:7">
      <c r="A34" s="245" t="s">
        <v>107</v>
      </c>
      <c r="B34" s="246"/>
      <c r="C34" s="77" t="s">
        <v>108</v>
      </c>
      <c r="D34" s="77" t="s">
        <v>3</v>
      </c>
      <c r="E34" s="77" t="s">
        <v>109</v>
      </c>
      <c r="F34" s="77" t="s">
        <v>110</v>
      </c>
      <c r="G34" s="78" t="s">
        <v>9</v>
      </c>
    </row>
    <row r="35" spans="1:7" ht="27" customHeight="1">
      <c r="A35" s="103" t="s">
        <v>154</v>
      </c>
      <c r="B35" s="110" t="s">
        <v>155</v>
      </c>
      <c r="C35" s="81" t="s">
        <v>113</v>
      </c>
      <c r="D35" s="111" t="s">
        <v>156</v>
      </c>
      <c r="E35" s="112">
        <v>4</v>
      </c>
      <c r="F35" s="113">
        <v>626.02</v>
      </c>
      <c r="G35" s="114">
        <f>F35*E35</f>
        <v>2504.08</v>
      </c>
    </row>
    <row r="36" spans="1:7">
      <c r="A36" s="103" t="s">
        <v>157</v>
      </c>
      <c r="B36" s="110" t="s">
        <v>158</v>
      </c>
      <c r="C36" s="81" t="s">
        <v>113</v>
      </c>
      <c r="D36" s="111" t="s">
        <v>143</v>
      </c>
      <c r="E36" s="112">
        <v>120</v>
      </c>
      <c r="F36" s="113">
        <v>282.52</v>
      </c>
      <c r="G36" s="114">
        <f t="shared" ref="G36:G52" si="0">F36*E36</f>
        <v>33902.399999999994</v>
      </c>
    </row>
    <row r="37" spans="1:7">
      <c r="A37" s="103" t="s">
        <v>150</v>
      </c>
      <c r="B37" s="110" t="s">
        <v>151</v>
      </c>
      <c r="C37" s="81" t="s">
        <v>113</v>
      </c>
      <c r="D37" s="111" t="s">
        <v>140</v>
      </c>
      <c r="E37" s="112">
        <v>1</v>
      </c>
      <c r="F37" s="113">
        <v>745.24</v>
      </c>
      <c r="G37" s="114">
        <f t="shared" si="0"/>
        <v>745.24</v>
      </c>
    </row>
    <row r="38" spans="1:7">
      <c r="A38" s="103" t="s">
        <v>148</v>
      </c>
      <c r="B38" s="115" t="s">
        <v>149</v>
      </c>
      <c r="C38" s="81" t="s">
        <v>113</v>
      </c>
      <c r="D38" s="111" t="s">
        <v>140</v>
      </c>
      <c r="E38" s="112">
        <v>1</v>
      </c>
      <c r="F38" s="113">
        <v>149.82</v>
      </c>
      <c r="G38" s="114">
        <f t="shared" si="0"/>
        <v>149.82</v>
      </c>
    </row>
    <row r="39" spans="1:7">
      <c r="A39" s="103" t="s">
        <v>152</v>
      </c>
      <c r="B39" s="115" t="s">
        <v>153</v>
      </c>
      <c r="C39" s="81" t="s">
        <v>113</v>
      </c>
      <c r="D39" s="111" t="s">
        <v>140</v>
      </c>
      <c r="E39" s="112">
        <v>1</v>
      </c>
      <c r="F39" s="113">
        <v>1404.99</v>
      </c>
      <c r="G39" s="114">
        <f t="shared" si="0"/>
        <v>1404.99</v>
      </c>
    </row>
    <row r="40" spans="1:7">
      <c r="A40" s="103" t="s">
        <v>171</v>
      </c>
      <c r="B40" s="115" t="s">
        <v>172</v>
      </c>
      <c r="C40" s="81" t="s">
        <v>113</v>
      </c>
      <c r="D40" s="111" t="s">
        <v>140</v>
      </c>
      <c r="E40" s="112">
        <v>1</v>
      </c>
      <c r="F40" s="113">
        <v>236.71</v>
      </c>
      <c r="G40" s="114">
        <f t="shared" si="0"/>
        <v>236.71</v>
      </c>
    </row>
    <row r="41" spans="1:7">
      <c r="A41" s="103" t="s">
        <v>138</v>
      </c>
      <c r="B41" s="115" t="s">
        <v>139</v>
      </c>
      <c r="C41" s="81" t="s">
        <v>113</v>
      </c>
      <c r="D41" s="111" t="s">
        <v>140</v>
      </c>
      <c r="E41" s="112">
        <v>4</v>
      </c>
      <c r="F41" s="113">
        <v>210.75</v>
      </c>
      <c r="G41" s="114">
        <f t="shared" si="0"/>
        <v>843</v>
      </c>
    </row>
    <row r="42" spans="1:7">
      <c r="A42" s="103" t="s">
        <v>141</v>
      </c>
      <c r="B42" s="115" t="s">
        <v>142</v>
      </c>
      <c r="C42" s="81" t="s">
        <v>113</v>
      </c>
      <c r="D42" s="111" t="s">
        <v>143</v>
      </c>
      <c r="E42" s="112">
        <v>8</v>
      </c>
      <c r="F42" s="113">
        <v>1237.6600000000001</v>
      </c>
      <c r="G42" s="114">
        <f t="shared" si="0"/>
        <v>9901.2800000000007</v>
      </c>
    </row>
    <row r="43" spans="1:7">
      <c r="A43" s="103" t="s">
        <v>144</v>
      </c>
      <c r="B43" s="115" t="s">
        <v>145</v>
      </c>
      <c r="C43" s="81" t="s">
        <v>113</v>
      </c>
      <c r="D43" s="111" t="s">
        <v>143</v>
      </c>
      <c r="E43" s="112">
        <v>5</v>
      </c>
      <c r="F43" s="113">
        <v>79.41</v>
      </c>
      <c r="G43" s="114">
        <f t="shared" si="0"/>
        <v>397.04999999999995</v>
      </c>
    </row>
    <row r="44" spans="1:7">
      <c r="A44" s="103" t="s">
        <v>173</v>
      </c>
      <c r="B44" s="115" t="s">
        <v>174</v>
      </c>
      <c r="C44" s="81" t="s">
        <v>113</v>
      </c>
      <c r="D44" s="111" t="s">
        <v>140</v>
      </c>
      <c r="E44" s="112">
        <v>1</v>
      </c>
      <c r="F44" s="113">
        <v>247.94</v>
      </c>
      <c r="G44" s="114">
        <f t="shared" si="0"/>
        <v>247.94</v>
      </c>
    </row>
    <row r="45" spans="1:7" ht="24" customHeight="1">
      <c r="A45" s="103" t="s">
        <v>146</v>
      </c>
      <c r="B45" s="115" t="s">
        <v>147</v>
      </c>
      <c r="C45" s="81" t="s">
        <v>113</v>
      </c>
      <c r="D45" s="111" t="s">
        <v>143</v>
      </c>
      <c r="E45" s="112">
        <v>29</v>
      </c>
      <c r="F45" s="113">
        <v>22.35</v>
      </c>
      <c r="G45" s="114">
        <f t="shared" si="0"/>
        <v>648.15000000000009</v>
      </c>
    </row>
    <row r="46" spans="1:7">
      <c r="A46" s="103" t="s">
        <v>169</v>
      </c>
      <c r="B46" s="115" t="s">
        <v>170</v>
      </c>
      <c r="C46" s="81" t="s">
        <v>113</v>
      </c>
      <c r="D46" s="111" t="s">
        <v>140</v>
      </c>
      <c r="E46" s="112">
        <v>1</v>
      </c>
      <c r="F46" s="113">
        <v>1511.88</v>
      </c>
      <c r="G46" s="114">
        <f t="shared" si="0"/>
        <v>1511.88</v>
      </c>
    </row>
    <row r="47" spans="1:7">
      <c r="A47" s="103" t="s">
        <v>167</v>
      </c>
      <c r="B47" s="115" t="s">
        <v>168</v>
      </c>
      <c r="C47" s="81" t="s">
        <v>113</v>
      </c>
      <c r="D47" s="111" t="s">
        <v>143</v>
      </c>
      <c r="E47" s="112">
        <v>38</v>
      </c>
      <c r="F47" s="113">
        <v>250.39</v>
      </c>
      <c r="G47" s="114">
        <f t="shared" si="0"/>
        <v>9514.82</v>
      </c>
    </row>
    <row r="48" spans="1:7">
      <c r="A48" s="103" t="s">
        <v>165</v>
      </c>
      <c r="B48" s="115" t="s">
        <v>166</v>
      </c>
      <c r="C48" s="81" t="s">
        <v>113</v>
      </c>
      <c r="D48" s="111" t="s">
        <v>351</v>
      </c>
      <c r="E48" s="112">
        <v>24</v>
      </c>
      <c r="F48" s="113">
        <v>18.02</v>
      </c>
      <c r="G48" s="114">
        <f t="shared" si="0"/>
        <v>432.48</v>
      </c>
    </row>
    <row r="49" spans="1:7" ht="27.6">
      <c r="A49" s="103" t="s">
        <v>163</v>
      </c>
      <c r="B49" s="115" t="s">
        <v>164</v>
      </c>
      <c r="C49" s="81" t="s">
        <v>113</v>
      </c>
      <c r="D49" s="111" t="s">
        <v>140</v>
      </c>
      <c r="E49" s="112">
        <v>1</v>
      </c>
      <c r="F49" s="113">
        <v>950.23</v>
      </c>
      <c r="G49" s="114">
        <f t="shared" si="0"/>
        <v>950.23</v>
      </c>
    </row>
    <row r="50" spans="1:7">
      <c r="A50" s="103" t="s">
        <v>161</v>
      </c>
      <c r="B50" s="115" t="s">
        <v>162</v>
      </c>
      <c r="C50" s="81" t="s">
        <v>113</v>
      </c>
      <c r="D50" s="111" t="s">
        <v>351</v>
      </c>
      <c r="E50" s="112">
        <v>24</v>
      </c>
      <c r="F50" s="113">
        <v>60.31</v>
      </c>
      <c r="G50" s="114">
        <f t="shared" si="0"/>
        <v>1447.44</v>
      </c>
    </row>
    <row r="51" spans="1:7">
      <c r="A51" s="103" t="s">
        <v>159</v>
      </c>
      <c r="B51" s="115" t="s">
        <v>160</v>
      </c>
      <c r="C51" s="81" t="s">
        <v>113</v>
      </c>
      <c r="D51" s="111" t="s">
        <v>143</v>
      </c>
      <c r="E51" s="112">
        <v>115</v>
      </c>
      <c r="F51" s="113">
        <v>63.62</v>
      </c>
      <c r="G51" s="114">
        <f t="shared" si="0"/>
        <v>7316.2999999999993</v>
      </c>
    </row>
    <row r="52" spans="1:7">
      <c r="A52" s="103" t="s">
        <v>175</v>
      </c>
      <c r="B52" s="115" t="s">
        <v>352</v>
      </c>
      <c r="C52" s="81" t="s">
        <v>113</v>
      </c>
      <c r="D52" s="111" t="s">
        <v>140</v>
      </c>
      <c r="E52" s="112">
        <v>1</v>
      </c>
      <c r="F52" s="113">
        <v>1679.87</v>
      </c>
      <c r="G52" s="114">
        <f t="shared" si="0"/>
        <v>1679.87</v>
      </c>
    </row>
    <row r="53" spans="1:7">
      <c r="A53" s="266"/>
      <c r="B53" s="267"/>
      <c r="C53" s="267"/>
      <c r="D53" s="267"/>
      <c r="E53" s="267"/>
      <c r="F53" s="108" t="s">
        <v>128</v>
      </c>
      <c r="G53" s="109">
        <f>SUM(G35:G52)</f>
        <v>73833.679999999993</v>
      </c>
    </row>
    <row r="54" spans="1:7">
      <c r="A54" s="261" t="s">
        <v>176</v>
      </c>
      <c r="B54" s="262"/>
      <c r="C54" s="262"/>
      <c r="D54" s="262"/>
      <c r="E54" s="262"/>
      <c r="F54" s="262"/>
      <c r="G54" s="263"/>
    </row>
    <row r="55" spans="1:7">
      <c r="A55" s="245" t="s">
        <v>107</v>
      </c>
      <c r="B55" s="246"/>
      <c r="C55" s="77" t="s">
        <v>108</v>
      </c>
      <c r="D55" s="77" t="s">
        <v>3</v>
      </c>
      <c r="E55" s="77" t="s">
        <v>109</v>
      </c>
      <c r="F55" s="77" t="s">
        <v>110</v>
      </c>
      <c r="G55" s="78" t="s">
        <v>9</v>
      </c>
    </row>
    <row r="56" spans="1:7">
      <c r="A56" s="116" t="s">
        <v>177</v>
      </c>
      <c r="B56" s="117" t="s">
        <v>178</v>
      </c>
      <c r="C56" s="81" t="s">
        <v>113</v>
      </c>
      <c r="D56" s="81" t="s">
        <v>140</v>
      </c>
      <c r="E56" s="118">
        <v>1</v>
      </c>
      <c r="F56" s="70">
        <v>3450.47</v>
      </c>
      <c r="G56" s="99">
        <v>3450.47</v>
      </c>
    </row>
    <row r="57" spans="1:7" ht="27.6">
      <c r="A57" s="116">
        <v>280008</v>
      </c>
      <c r="B57" s="117" t="s">
        <v>179</v>
      </c>
      <c r="C57" s="81" t="s">
        <v>113</v>
      </c>
      <c r="D57" s="81" t="s">
        <v>126</v>
      </c>
      <c r="E57" s="118">
        <v>4</v>
      </c>
      <c r="F57" s="70">
        <v>18.61</v>
      </c>
      <c r="G57" s="99">
        <v>74.44</v>
      </c>
    </row>
    <row r="58" spans="1:7">
      <c r="A58" s="116">
        <v>280014</v>
      </c>
      <c r="B58" s="117" t="s">
        <v>180</v>
      </c>
      <c r="C58" s="81" t="s">
        <v>113</v>
      </c>
      <c r="D58" s="81" t="s">
        <v>126</v>
      </c>
      <c r="E58" s="118">
        <v>4</v>
      </c>
      <c r="F58" s="70">
        <v>24.16</v>
      </c>
      <c r="G58" s="99">
        <v>96.64</v>
      </c>
    </row>
    <row r="59" spans="1:7" ht="27.6">
      <c r="A59" s="119">
        <v>280016</v>
      </c>
      <c r="B59" s="117" t="s">
        <v>181</v>
      </c>
      <c r="C59" s="81" t="s">
        <v>113</v>
      </c>
      <c r="D59" s="81" t="s">
        <v>126</v>
      </c>
      <c r="E59" s="118">
        <v>4</v>
      </c>
      <c r="F59" s="70">
        <v>23.16</v>
      </c>
      <c r="G59" s="99">
        <v>92.64</v>
      </c>
    </row>
    <row r="60" spans="1:7">
      <c r="A60" s="247"/>
      <c r="B60" s="248"/>
      <c r="C60" s="248"/>
      <c r="D60" s="248"/>
      <c r="E60" s="264"/>
      <c r="F60" s="108" t="s">
        <v>128</v>
      </c>
      <c r="G60" s="109">
        <v>3714.1899999999996</v>
      </c>
    </row>
    <row r="61" spans="1:7">
      <c r="A61" s="270" t="s">
        <v>182</v>
      </c>
      <c r="B61" s="271"/>
      <c r="C61" s="271"/>
      <c r="D61" s="271"/>
      <c r="E61" s="271"/>
      <c r="F61" s="271"/>
      <c r="G61" s="272"/>
    </row>
    <row r="62" spans="1:7">
      <c r="A62" s="245" t="s">
        <v>107</v>
      </c>
      <c r="B62" s="246"/>
      <c r="C62" s="77" t="s">
        <v>108</v>
      </c>
      <c r="D62" s="77" t="s">
        <v>3</v>
      </c>
      <c r="E62" s="77" t="s">
        <v>109</v>
      </c>
      <c r="F62" s="77" t="s">
        <v>110</v>
      </c>
      <c r="G62" s="78" t="s">
        <v>9</v>
      </c>
    </row>
    <row r="63" spans="1:7">
      <c r="A63" s="120" t="s">
        <v>183</v>
      </c>
      <c r="B63" s="95" t="s">
        <v>184</v>
      </c>
      <c r="C63" s="81" t="s">
        <v>113</v>
      </c>
      <c r="D63" s="81" t="s">
        <v>140</v>
      </c>
      <c r="E63" s="97">
        <v>1</v>
      </c>
      <c r="F63" s="98">
        <v>9.33</v>
      </c>
      <c r="G63" s="99">
        <v>9.33</v>
      </c>
    </row>
    <row r="64" spans="1:7">
      <c r="A64" s="120">
        <v>280007</v>
      </c>
      <c r="B64" s="95" t="s">
        <v>185</v>
      </c>
      <c r="C64" s="81" t="s">
        <v>113</v>
      </c>
      <c r="D64" s="81" t="s">
        <v>126</v>
      </c>
      <c r="E64" s="97">
        <v>0.05</v>
      </c>
      <c r="F64" s="98">
        <v>19.52</v>
      </c>
      <c r="G64" s="99">
        <v>0.97599999999999998</v>
      </c>
    </row>
    <row r="65" spans="1:7">
      <c r="A65" s="120">
        <v>280014</v>
      </c>
      <c r="B65" s="95" t="s">
        <v>180</v>
      </c>
      <c r="C65" s="81" t="s">
        <v>113</v>
      </c>
      <c r="D65" s="81" t="s">
        <v>126</v>
      </c>
      <c r="E65" s="97">
        <v>0.1</v>
      </c>
      <c r="F65" s="98">
        <v>24.16</v>
      </c>
      <c r="G65" s="99">
        <v>2.4160000000000004</v>
      </c>
    </row>
    <row r="66" spans="1:7">
      <c r="A66" s="268"/>
      <c r="B66" s="269"/>
      <c r="C66" s="269"/>
      <c r="D66" s="269"/>
      <c r="E66" s="249"/>
      <c r="F66" s="108" t="s">
        <v>128</v>
      </c>
      <c r="G66" s="109">
        <v>12.73</v>
      </c>
    </row>
    <row r="67" spans="1:7" ht="30" customHeight="1">
      <c r="A67" s="261" t="s">
        <v>186</v>
      </c>
      <c r="B67" s="262"/>
      <c r="C67" s="262"/>
      <c r="D67" s="262"/>
      <c r="E67" s="262"/>
      <c r="F67" s="262"/>
      <c r="G67" s="263"/>
    </row>
    <row r="68" spans="1:7">
      <c r="A68" s="245" t="s">
        <v>107</v>
      </c>
      <c r="B68" s="246"/>
      <c r="C68" s="77" t="s">
        <v>108</v>
      </c>
      <c r="D68" s="77" t="s">
        <v>3</v>
      </c>
      <c r="E68" s="77" t="s">
        <v>109</v>
      </c>
      <c r="F68" s="77" t="s">
        <v>110</v>
      </c>
      <c r="G68" s="78" t="s">
        <v>9</v>
      </c>
    </row>
    <row r="69" spans="1:7" ht="27.6">
      <c r="A69" s="103" t="s">
        <v>187</v>
      </c>
      <c r="B69" s="110" t="s">
        <v>188</v>
      </c>
      <c r="C69" s="81" t="s">
        <v>189</v>
      </c>
      <c r="D69" s="111" t="s">
        <v>190</v>
      </c>
      <c r="E69" s="67" t="s">
        <v>191</v>
      </c>
      <c r="F69" s="68" t="s">
        <v>192</v>
      </c>
      <c r="G69" s="75" t="s">
        <v>193</v>
      </c>
    </row>
    <row r="70" spans="1:7" ht="27.6">
      <c r="A70" s="103" t="s">
        <v>194</v>
      </c>
      <c r="B70" s="110" t="s">
        <v>195</v>
      </c>
      <c r="C70" s="81" t="s">
        <v>189</v>
      </c>
      <c r="D70" s="111" t="s">
        <v>196</v>
      </c>
      <c r="E70" s="67" t="s">
        <v>197</v>
      </c>
      <c r="F70" s="68" t="s">
        <v>198</v>
      </c>
      <c r="G70" s="75" t="s">
        <v>199</v>
      </c>
    </row>
    <row r="71" spans="1:7" ht="27.6">
      <c r="A71" s="103" t="s">
        <v>200</v>
      </c>
      <c r="B71" s="110" t="s">
        <v>201</v>
      </c>
      <c r="C71" s="81" t="s">
        <v>189</v>
      </c>
      <c r="D71" s="111" t="s">
        <v>190</v>
      </c>
      <c r="E71" s="67" t="s">
        <v>202</v>
      </c>
      <c r="F71" s="68" t="s">
        <v>203</v>
      </c>
      <c r="G71" s="75" t="s">
        <v>203</v>
      </c>
    </row>
    <row r="72" spans="1:7" ht="27.6">
      <c r="A72" s="103" t="s">
        <v>204</v>
      </c>
      <c r="B72" s="110" t="s">
        <v>179</v>
      </c>
      <c r="C72" s="81" t="s">
        <v>189</v>
      </c>
      <c r="D72" s="111" t="s">
        <v>126</v>
      </c>
      <c r="E72" s="67" t="s">
        <v>205</v>
      </c>
      <c r="F72" s="68" t="s">
        <v>206</v>
      </c>
      <c r="G72" s="75" t="s">
        <v>207</v>
      </c>
    </row>
    <row r="73" spans="1:7" ht="27.6">
      <c r="A73" s="103" t="s">
        <v>208</v>
      </c>
      <c r="B73" s="110" t="s">
        <v>209</v>
      </c>
      <c r="C73" s="81" t="s">
        <v>189</v>
      </c>
      <c r="D73" s="111" t="s">
        <v>126</v>
      </c>
      <c r="E73" s="67" t="s">
        <v>205</v>
      </c>
      <c r="F73" s="68" t="s">
        <v>210</v>
      </c>
      <c r="G73" s="75" t="s">
        <v>211</v>
      </c>
    </row>
    <row r="74" spans="1:7">
      <c r="A74" s="266"/>
      <c r="B74" s="267"/>
      <c r="C74" s="267"/>
      <c r="D74" s="267"/>
      <c r="E74" s="267"/>
      <c r="F74" s="108" t="s">
        <v>128</v>
      </c>
      <c r="G74" s="109">
        <v>90.46</v>
      </c>
    </row>
    <row r="75" spans="1:7">
      <c r="A75" s="261" t="s">
        <v>212</v>
      </c>
      <c r="B75" s="262"/>
      <c r="C75" s="262"/>
      <c r="D75" s="262"/>
      <c r="E75" s="262"/>
      <c r="F75" s="262"/>
      <c r="G75" s="263"/>
    </row>
    <row r="76" spans="1:7">
      <c r="A76" s="245" t="s">
        <v>107</v>
      </c>
      <c r="B76" s="246"/>
      <c r="C76" s="77" t="s">
        <v>108</v>
      </c>
      <c r="D76" s="77" t="s">
        <v>3</v>
      </c>
      <c r="E76" s="77" t="s">
        <v>109</v>
      </c>
      <c r="F76" s="77" t="s">
        <v>110</v>
      </c>
      <c r="G76" s="78" t="s">
        <v>9</v>
      </c>
    </row>
    <row r="77" spans="1:7">
      <c r="A77" s="120" t="s">
        <v>213</v>
      </c>
      <c r="B77" s="121" t="s">
        <v>214</v>
      </c>
      <c r="C77" s="81" t="s">
        <v>113</v>
      </c>
      <c r="D77" s="81" t="s">
        <v>140</v>
      </c>
      <c r="E77" s="122">
        <v>1</v>
      </c>
      <c r="F77" s="95">
        <v>126.34</v>
      </c>
      <c r="G77" s="99">
        <v>126.34</v>
      </c>
    </row>
    <row r="78" spans="1:7">
      <c r="A78" s="120">
        <v>280007</v>
      </c>
      <c r="B78" s="95" t="s">
        <v>185</v>
      </c>
      <c r="C78" s="81" t="s">
        <v>113</v>
      </c>
      <c r="D78" s="81" t="s">
        <v>126</v>
      </c>
      <c r="E78" s="122">
        <v>0.2</v>
      </c>
      <c r="F78" s="98">
        <v>19.52</v>
      </c>
      <c r="G78" s="99">
        <v>3.9039999999999999</v>
      </c>
    </row>
    <row r="79" spans="1:7">
      <c r="A79" s="120">
        <v>280014</v>
      </c>
      <c r="B79" s="95" t="s">
        <v>180</v>
      </c>
      <c r="C79" s="81" t="s">
        <v>113</v>
      </c>
      <c r="D79" s="81" t="s">
        <v>126</v>
      </c>
      <c r="E79" s="122">
        <v>0.4</v>
      </c>
      <c r="F79" s="98">
        <v>24.16</v>
      </c>
      <c r="G79" s="99">
        <v>9.6640000000000015</v>
      </c>
    </row>
    <row r="80" spans="1:7">
      <c r="A80" s="268"/>
      <c r="B80" s="269"/>
      <c r="C80" s="269"/>
      <c r="D80" s="269"/>
      <c r="E80" s="249"/>
      <c r="F80" s="108" t="s">
        <v>128</v>
      </c>
      <c r="G80" s="109">
        <v>139.9</v>
      </c>
    </row>
    <row r="81" spans="1:7" ht="33" customHeight="1">
      <c r="A81" s="261" t="s">
        <v>319</v>
      </c>
      <c r="B81" s="262"/>
      <c r="C81" s="262"/>
      <c r="D81" s="262"/>
      <c r="E81" s="262"/>
      <c r="F81" s="262"/>
      <c r="G81" s="263"/>
    </row>
    <row r="82" spans="1:7">
      <c r="A82" s="245" t="s">
        <v>107</v>
      </c>
      <c r="B82" s="246"/>
      <c r="C82" s="77" t="s">
        <v>108</v>
      </c>
      <c r="D82" s="77" t="s">
        <v>3</v>
      </c>
      <c r="E82" s="77" t="s">
        <v>109</v>
      </c>
      <c r="F82" s="77" t="s">
        <v>110</v>
      </c>
      <c r="G82" s="78" t="s">
        <v>9</v>
      </c>
    </row>
    <row r="83" spans="1:7" ht="27.6">
      <c r="A83" s="119" t="s">
        <v>187</v>
      </c>
      <c r="B83" s="117" t="s">
        <v>188</v>
      </c>
      <c r="C83" s="81" t="s">
        <v>189</v>
      </c>
      <c r="D83" s="123" t="s">
        <v>190</v>
      </c>
      <c r="E83" s="69" t="s">
        <v>215</v>
      </c>
      <c r="F83" s="70" t="s">
        <v>192</v>
      </c>
      <c r="G83" s="76" t="s">
        <v>216</v>
      </c>
    </row>
    <row r="84" spans="1:7" ht="27.6">
      <c r="A84" s="119" t="s">
        <v>217</v>
      </c>
      <c r="B84" s="117" t="s">
        <v>218</v>
      </c>
      <c r="C84" s="81" t="s">
        <v>189</v>
      </c>
      <c r="D84" s="123" t="s">
        <v>190</v>
      </c>
      <c r="E84" s="69" t="s">
        <v>202</v>
      </c>
      <c r="F84" s="70" t="s">
        <v>219</v>
      </c>
      <c r="G84" s="76" t="s">
        <v>219</v>
      </c>
    </row>
    <row r="85" spans="1:7" ht="27.6">
      <c r="A85" s="119" t="s">
        <v>194</v>
      </c>
      <c r="B85" s="117" t="s">
        <v>195</v>
      </c>
      <c r="C85" s="81" t="s">
        <v>189</v>
      </c>
      <c r="D85" s="123" t="s">
        <v>196</v>
      </c>
      <c r="E85" s="69" t="s">
        <v>220</v>
      </c>
      <c r="F85" s="70" t="s">
        <v>198</v>
      </c>
      <c r="G85" s="76" t="s">
        <v>221</v>
      </c>
    </row>
    <row r="86" spans="1:7" ht="27.6">
      <c r="A86" s="119" t="s">
        <v>204</v>
      </c>
      <c r="B86" s="117" t="s">
        <v>179</v>
      </c>
      <c r="C86" s="81" t="s">
        <v>189</v>
      </c>
      <c r="D86" s="123" t="s">
        <v>126</v>
      </c>
      <c r="E86" s="69" t="s">
        <v>222</v>
      </c>
      <c r="F86" s="70" t="s">
        <v>206</v>
      </c>
      <c r="G86" s="76" t="s">
        <v>223</v>
      </c>
    </row>
    <row r="87" spans="1:7" ht="27.6">
      <c r="A87" s="119" t="s">
        <v>208</v>
      </c>
      <c r="B87" s="117" t="s">
        <v>209</v>
      </c>
      <c r="C87" s="81" t="s">
        <v>189</v>
      </c>
      <c r="D87" s="123" t="s">
        <v>126</v>
      </c>
      <c r="E87" s="69" t="s">
        <v>222</v>
      </c>
      <c r="F87" s="70" t="s">
        <v>210</v>
      </c>
      <c r="G87" s="76" t="s">
        <v>224</v>
      </c>
    </row>
    <row r="88" spans="1:7">
      <c r="A88" s="247"/>
      <c r="B88" s="248"/>
      <c r="C88" s="248"/>
      <c r="D88" s="248"/>
      <c r="E88" s="264"/>
      <c r="F88" s="108" t="s">
        <v>128</v>
      </c>
      <c r="G88" s="109">
        <v>46.39</v>
      </c>
    </row>
    <row r="89" spans="1:7">
      <c r="A89" s="261" t="s">
        <v>320</v>
      </c>
      <c r="B89" s="262"/>
      <c r="C89" s="262"/>
      <c r="D89" s="262"/>
      <c r="E89" s="262"/>
      <c r="F89" s="262"/>
      <c r="G89" s="263"/>
    </row>
    <row r="90" spans="1:7">
      <c r="A90" s="245" t="s">
        <v>107</v>
      </c>
      <c r="B90" s="246"/>
      <c r="C90" s="77" t="s">
        <v>108</v>
      </c>
      <c r="D90" s="77" t="s">
        <v>3</v>
      </c>
      <c r="E90" s="77" t="s">
        <v>109</v>
      </c>
      <c r="F90" s="77" t="s">
        <v>110</v>
      </c>
      <c r="G90" s="78" t="s">
        <v>9</v>
      </c>
    </row>
    <row r="91" spans="1:7" ht="27.6">
      <c r="A91" s="119" t="s">
        <v>187</v>
      </c>
      <c r="B91" s="117" t="s">
        <v>188</v>
      </c>
      <c r="C91" s="81" t="s">
        <v>189</v>
      </c>
      <c r="D91" s="123" t="s">
        <v>190</v>
      </c>
      <c r="E91" s="69" t="s">
        <v>225</v>
      </c>
      <c r="F91" s="70" t="s">
        <v>192</v>
      </c>
      <c r="G91" s="76" t="s">
        <v>226</v>
      </c>
    </row>
    <row r="92" spans="1:7" ht="41.4">
      <c r="A92" s="119" t="s">
        <v>227</v>
      </c>
      <c r="B92" s="117" t="s">
        <v>228</v>
      </c>
      <c r="C92" s="81" t="s">
        <v>189</v>
      </c>
      <c r="D92" s="123" t="s">
        <v>190</v>
      </c>
      <c r="E92" s="69" t="s">
        <v>202</v>
      </c>
      <c r="F92" s="70" t="s">
        <v>229</v>
      </c>
      <c r="G92" s="76" t="s">
        <v>229</v>
      </c>
    </row>
    <row r="93" spans="1:7" ht="27.6">
      <c r="A93" s="119" t="s">
        <v>204</v>
      </c>
      <c r="B93" s="117" t="s">
        <v>179</v>
      </c>
      <c r="C93" s="81" t="s">
        <v>189</v>
      </c>
      <c r="D93" s="123" t="s">
        <v>126</v>
      </c>
      <c r="E93" s="69" t="s">
        <v>230</v>
      </c>
      <c r="F93" s="70" t="s">
        <v>206</v>
      </c>
      <c r="G93" s="76" t="s">
        <v>231</v>
      </c>
    </row>
    <row r="94" spans="1:7" ht="27.6">
      <c r="A94" s="119" t="s">
        <v>208</v>
      </c>
      <c r="B94" s="117" t="s">
        <v>209</v>
      </c>
      <c r="C94" s="81" t="s">
        <v>189</v>
      </c>
      <c r="D94" s="123" t="s">
        <v>126</v>
      </c>
      <c r="E94" s="69" t="s">
        <v>230</v>
      </c>
      <c r="F94" s="70" t="s">
        <v>210</v>
      </c>
      <c r="G94" s="76" t="s">
        <v>232</v>
      </c>
    </row>
    <row r="95" spans="1:7">
      <c r="A95" s="247"/>
      <c r="B95" s="248"/>
      <c r="C95" s="248"/>
      <c r="D95" s="248"/>
      <c r="E95" s="249"/>
      <c r="F95" s="92" t="s">
        <v>128</v>
      </c>
      <c r="G95" s="93">
        <v>234.89</v>
      </c>
    </row>
    <row r="96" spans="1:7" ht="31.95" customHeight="1">
      <c r="A96" s="261" t="s">
        <v>321</v>
      </c>
      <c r="B96" s="262"/>
      <c r="C96" s="262"/>
      <c r="D96" s="262"/>
      <c r="E96" s="262"/>
      <c r="F96" s="262"/>
      <c r="G96" s="263"/>
    </row>
    <row r="97" spans="1:7">
      <c r="A97" s="245" t="s">
        <v>107</v>
      </c>
      <c r="B97" s="246"/>
      <c r="C97" s="77" t="s">
        <v>108</v>
      </c>
      <c r="D97" s="77" t="s">
        <v>3</v>
      </c>
      <c r="E97" s="77" t="s">
        <v>109</v>
      </c>
      <c r="F97" s="77" t="s">
        <v>110</v>
      </c>
      <c r="G97" s="78" t="s">
        <v>9</v>
      </c>
    </row>
    <row r="98" spans="1:7" ht="27.6">
      <c r="A98" s="119" t="s">
        <v>187</v>
      </c>
      <c r="B98" s="117" t="s">
        <v>188</v>
      </c>
      <c r="C98" s="81" t="s">
        <v>189</v>
      </c>
      <c r="D98" s="123" t="s">
        <v>190</v>
      </c>
      <c r="E98" s="69" t="s">
        <v>225</v>
      </c>
      <c r="F98" s="70" t="s">
        <v>192</v>
      </c>
      <c r="G98" s="76" t="s">
        <v>226</v>
      </c>
    </row>
    <row r="99" spans="1:7" ht="27.6">
      <c r="A99" s="119" t="s">
        <v>233</v>
      </c>
      <c r="B99" s="117" t="s">
        <v>234</v>
      </c>
      <c r="C99" s="81" t="s">
        <v>189</v>
      </c>
      <c r="D99" s="123" t="s">
        <v>190</v>
      </c>
      <c r="E99" s="69" t="s">
        <v>202</v>
      </c>
      <c r="F99" s="70" t="s">
        <v>235</v>
      </c>
      <c r="G99" s="76" t="s">
        <v>235</v>
      </c>
    </row>
    <row r="100" spans="1:7" ht="27.6">
      <c r="A100" s="119" t="s">
        <v>204</v>
      </c>
      <c r="B100" s="117" t="s">
        <v>179</v>
      </c>
      <c r="C100" s="81" t="s">
        <v>189</v>
      </c>
      <c r="D100" s="123" t="s">
        <v>126</v>
      </c>
      <c r="E100" s="69" t="s">
        <v>230</v>
      </c>
      <c r="F100" s="70" t="s">
        <v>206</v>
      </c>
      <c r="G100" s="76" t="s">
        <v>231</v>
      </c>
    </row>
    <row r="101" spans="1:7" ht="27.6">
      <c r="A101" s="119" t="s">
        <v>208</v>
      </c>
      <c r="B101" s="117" t="s">
        <v>209</v>
      </c>
      <c r="C101" s="81" t="s">
        <v>189</v>
      </c>
      <c r="D101" s="123" t="s">
        <v>126</v>
      </c>
      <c r="E101" s="69" t="s">
        <v>230</v>
      </c>
      <c r="F101" s="70" t="s">
        <v>210</v>
      </c>
      <c r="G101" s="76" t="s">
        <v>232</v>
      </c>
    </row>
    <row r="102" spans="1:7">
      <c r="A102" s="124"/>
      <c r="B102" s="95"/>
      <c r="C102" s="95"/>
      <c r="D102" s="95"/>
      <c r="E102" s="95"/>
      <c r="F102" s="108" t="s">
        <v>128</v>
      </c>
      <c r="G102" s="109">
        <v>80.39</v>
      </c>
    </row>
    <row r="103" spans="1:7">
      <c r="A103" s="261" t="s">
        <v>323</v>
      </c>
      <c r="B103" s="262"/>
      <c r="C103" s="262"/>
      <c r="D103" s="262"/>
      <c r="E103" s="262"/>
      <c r="F103" s="262"/>
      <c r="G103" s="263"/>
    </row>
    <row r="104" spans="1:7">
      <c r="A104" s="245" t="s">
        <v>107</v>
      </c>
      <c r="B104" s="246"/>
      <c r="C104" s="77" t="s">
        <v>108</v>
      </c>
      <c r="D104" s="77" t="s">
        <v>3</v>
      </c>
      <c r="E104" s="77" t="s">
        <v>109</v>
      </c>
      <c r="F104" s="77" t="s">
        <v>110</v>
      </c>
      <c r="G104" s="78" t="s">
        <v>9</v>
      </c>
    </row>
    <row r="105" spans="1:7" ht="27.6">
      <c r="A105" s="124" t="s">
        <v>236</v>
      </c>
      <c r="B105" s="121" t="s">
        <v>58</v>
      </c>
      <c r="C105" s="81" t="s">
        <v>113</v>
      </c>
      <c r="D105" s="81" t="s">
        <v>140</v>
      </c>
      <c r="E105" s="97">
        <v>1</v>
      </c>
      <c r="F105" s="98">
        <v>3.66</v>
      </c>
      <c r="G105" s="99">
        <v>3.66</v>
      </c>
    </row>
    <row r="106" spans="1:7">
      <c r="A106" s="268"/>
      <c r="B106" s="269"/>
      <c r="C106" s="269"/>
      <c r="D106" s="269"/>
      <c r="E106" s="249"/>
      <c r="F106" s="108" t="s">
        <v>128</v>
      </c>
      <c r="G106" s="109">
        <v>3.66</v>
      </c>
    </row>
    <row r="107" spans="1:7">
      <c r="A107" s="125"/>
      <c r="B107" s="126"/>
      <c r="C107" s="126"/>
      <c r="D107" s="126"/>
      <c r="E107" s="126"/>
      <c r="F107" s="127"/>
      <c r="G107" s="128"/>
    </row>
    <row r="108" spans="1:7">
      <c r="A108" s="261" t="s">
        <v>324</v>
      </c>
      <c r="B108" s="262"/>
      <c r="C108" s="262"/>
      <c r="D108" s="262"/>
      <c r="E108" s="262"/>
      <c r="F108" s="262"/>
      <c r="G108" s="263"/>
    </row>
    <row r="109" spans="1:7">
      <c r="A109" s="245" t="s">
        <v>107</v>
      </c>
      <c r="B109" s="246"/>
      <c r="C109" s="77" t="s">
        <v>108</v>
      </c>
      <c r="D109" s="77" t="s">
        <v>3</v>
      </c>
      <c r="E109" s="77" t="s">
        <v>109</v>
      </c>
      <c r="F109" s="77" t="s">
        <v>110</v>
      </c>
      <c r="G109" s="78" t="s">
        <v>9</v>
      </c>
    </row>
    <row r="110" spans="1:7" ht="27.6">
      <c r="A110" s="119">
        <v>38200</v>
      </c>
      <c r="B110" s="117" t="s">
        <v>61</v>
      </c>
      <c r="C110" s="81" t="s">
        <v>189</v>
      </c>
      <c r="D110" s="123" t="s">
        <v>322</v>
      </c>
      <c r="E110" s="97">
        <v>1</v>
      </c>
      <c r="F110" s="70">
        <v>742.68</v>
      </c>
      <c r="G110" s="76">
        <v>742.68</v>
      </c>
    </row>
    <row r="111" spans="1:7">
      <c r="A111" s="124"/>
      <c r="B111" s="95"/>
      <c r="C111" s="95"/>
      <c r="D111" s="95"/>
      <c r="E111" s="95"/>
      <c r="F111" s="108" t="s">
        <v>128</v>
      </c>
      <c r="G111" s="109">
        <v>742.68</v>
      </c>
    </row>
    <row r="112" spans="1:7">
      <c r="A112" s="261" t="s">
        <v>339</v>
      </c>
      <c r="B112" s="262"/>
      <c r="C112" s="262"/>
      <c r="D112" s="262"/>
      <c r="E112" s="262"/>
      <c r="F112" s="262"/>
      <c r="G112" s="263"/>
    </row>
    <row r="113" spans="1:7">
      <c r="A113" s="245" t="s">
        <v>107</v>
      </c>
      <c r="B113" s="246"/>
      <c r="C113" s="77" t="s">
        <v>108</v>
      </c>
      <c r="D113" s="77" t="s">
        <v>3</v>
      </c>
      <c r="E113" s="77" t="s">
        <v>109</v>
      </c>
      <c r="F113" s="77" t="s">
        <v>110</v>
      </c>
      <c r="G113" s="78" t="s">
        <v>9</v>
      </c>
    </row>
    <row r="114" spans="1:7" ht="27.6">
      <c r="A114" s="119">
        <v>38200</v>
      </c>
      <c r="B114" s="117" t="s">
        <v>64</v>
      </c>
      <c r="C114" s="81" t="s">
        <v>189</v>
      </c>
      <c r="D114" s="123" t="s">
        <v>190</v>
      </c>
      <c r="E114" s="97">
        <v>1</v>
      </c>
      <c r="F114" s="70">
        <v>0.08</v>
      </c>
      <c r="G114" s="76">
        <v>0.08</v>
      </c>
    </row>
    <row r="115" spans="1:7">
      <c r="A115" s="124"/>
      <c r="B115" s="95"/>
      <c r="C115" s="95"/>
      <c r="D115" s="95"/>
      <c r="E115" s="95"/>
      <c r="F115" s="108" t="s">
        <v>128</v>
      </c>
      <c r="G115" s="109">
        <v>0.08</v>
      </c>
    </row>
    <row r="116" spans="1:7" ht="28.95" customHeight="1">
      <c r="A116" s="261" t="s">
        <v>237</v>
      </c>
      <c r="B116" s="262"/>
      <c r="C116" s="262"/>
      <c r="D116" s="262"/>
      <c r="E116" s="262"/>
      <c r="F116" s="262"/>
      <c r="G116" s="263"/>
    </row>
    <row r="117" spans="1:7">
      <c r="A117" s="245" t="s">
        <v>107</v>
      </c>
      <c r="B117" s="246"/>
      <c r="C117" s="77" t="s">
        <v>108</v>
      </c>
      <c r="D117" s="77" t="s">
        <v>3</v>
      </c>
      <c r="E117" s="77" t="s">
        <v>109</v>
      </c>
      <c r="F117" s="77" t="s">
        <v>110</v>
      </c>
      <c r="G117" s="78" t="s">
        <v>9</v>
      </c>
    </row>
    <row r="118" spans="1:7">
      <c r="A118" s="120" t="s">
        <v>238</v>
      </c>
      <c r="B118" s="121" t="s">
        <v>239</v>
      </c>
      <c r="C118" s="81" t="s">
        <v>189</v>
      </c>
      <c r="D118" s="81" t="s">
        <v>143</v>
      </c>
      <c r="E118" s="69" t="s">
        <v>240</v>
      </c>
      <c r="F118" s="70" t="s">
        <v>241</v>
      </c>
      <c r="G118" s="76" t="s">
        <v>242</v>
      </c>
    </row>
    <row r="119" spans="1:7" ht="27.6">
      <c r="A119" s="120" t="s">
        <v>243</v>
      </c>
      <c r="B119" s="121" t="s">
        <v>244</v>
      </c>
      <c r="C119" s="81" t="s">
        <v>189</v>
      </c>
      <c r="D119" s="81" t="s">
        <v>190</v>
      </c>
      <c r="E119" s="69" t="s">
        <v>202</v>
      </c>
      <c r="F119" s="70" t="s">
        <v>245</v>
      </c>
      <c r="G119" s="76" t="s">
        <v>245</v>
      </c>
    </row>
    <row r="120" spans="1:7" ht="55.2">
      <c r="A120" s="120" t="s">
        <v>246</v>
      </c>
      <c r="B120" s="121" t="s">
        <v>247</v>
      </c>
      <c r="C120" s="81" t="s">
        <v>189</v>
      </c>
      <c r="D120" s="81" t="s">
        <v>190</v>
      </c>
      <c r="E120" s="69" t="s">
        <v>202</v>
      </c>
      <c r="F120" s="70" t="s">
        <v>248</v>
      </c>
      <c r="G120" s="76" t="s">
        <v>248</v>
      </c>
    </row>
    <row r="121" spans="1:7" ht="82.8">
      <c r="A121" s="120" t="s">
        <v>249</v>
      </c>
      <c r="B121" s="121" t="s">
        <v>250</v>
      </c>
      <c r="C121" s="81" t="s">
        <v>189</v>
      </c>
      <c r="D121" s="81" t="s">
        <v>251</v>
      </c>
      <c r="E121" s="69" t="s">
        <v>252</v>
      </c>
      <c r="F121" s="70" t="s">
        <v>253</v>
      </c>
      <c r="G121" s="76" t="s">
        <v>254</v>
      </c>
    </row>
    <row r="122" spans="1:7" ht="27.6">
      <c r="A122" s="120" t="s">
        <v>255</v>
      </c>
      <c r="B122" s="121" t="s">
        <v>256</v>
      </c>
      <c r="C122" s="81" t="s">
        <v>189</v>
      </c>
      <c r="D122" s="81" t="s">
        <v>126</v>
      </c>
      <c r="E122" s="69" t="s">
        <v>257</v>
      </c>
      <c r="F122" s="70" t="s">
        <v>258</v>
      </c>
      <c r="G122" s="76" t="s">
        <v>259</v>
      </c>
    </row>
    <row r="123" spans="1:7">
      <c r="A123" s="120" t="s">
        <v>260</v>
      </c>
      <c r="B123" s="121" t="s">
        <v>180</v>
      </c>
      <c r="C123" s="81" t="s">
        <v>189</v>
      </c>
      <c r="D123" s="81" t="s">
        <v>126</v>
      </c>
      <c r="E123" s="69" t="s">
        <v>261</v>
      </c>
      <c r="F123" s="70" t="s">
        <v>262</v>
      </c>
      <c r="G123" s="76" t="s">
        <v>263</v>
      </c>
    </row>
    <row r="124" spans="1:7">
      <c r="A124" s="247"/>
      <c r="B124" s="248"/>
      <c r="C124" s="248"/>
      <c r="D124" s="248"/>
      <c r="E124" s="264"/>
      <c r="F124" s="108" t="s">
        <v>128</v>
      </c>
      <c r="G124" s="109">
        <v>2565.4499999999998</v>
      </c>
    </row>
    <row r="125" spans="1:7">
      <c r="A125" s="261" t="s">
        <v>264</v>
      </c>
      <c r="B125" s="262"/>
      <c r="C125" s="262"/>
      <c r="D125" s="262"/>
      <c r="E125" s="262"/>
      <c r="F125" s="262"/>
      <c r="G125" s="263"/>
    </row>
    <row r="126" spans="1:7">
      <c r="A126" s="245" t="s">
        <v>107</v>
      </c>
      <c r="B126" s="246"/>
      <c r="C126" s="77" t="s">
        <v>108</v>
      </c>
      <c r="D126" s="77" t="s">
        <v>3</v>
      </c>
      <c r="E126" s="77" t="s">
        <v>109</v>
      </c>
      <c r="F126" s="77" t="s">
        <v>110</v>
      </c>
      <c r="G126" s="78" t="s">
        <v>9</v>
      </c>
    </row>
    <row r="127" spans="1:7" ht="27.6">
      <c r="A127" s="120">
        <v>280007</v>
      </c>
      <c r="B127" s="121" t="s">
        <v>256</v>
      </c>
      <c r="C127" s="81" t="s">
        <v>113</v>
      </c>
      <c r="D127" s="81" t="s">
        <v>126</v>
      </c>
      <c r="E127" s="129">
        <v>0.04</v>
      </c>
      <c r="F127" s="98">
        <v>19.52</v>
      </c>
      <c r="G127" s="99">
        <f>E127*F127</f>
        <v>0.78080000000000005</v>
      </c>
    </row>
    <row r="128" spans="1:7">
      <c r="A128" s="120">
        <v>280014</v>
      </c>
      <c r="B128" s="121" t="s">
        <v>265</v>
      </c>
      <c r="C128" s="81" t="s">
        <v>113</v>
      </c>
      <c r="D128" s="81" t="s">
        <v>126</v>
      </c>
      <c r="E128" s="129">
        <v>0.08</v>
      </c>
      <c r="F128" s="98">
        <v>24.16</v>
      </c>
      <c r="G128" s="99">
        <f t="shared" ref="G128:G129" si="1">E128*F128</f>
        <v>1.9328000000000001</v>
      </c>
    </row>
    <row r="129" spans="1:7">
      <c r="A129" s="120" t="s">
        <v>266</v>
      </c>
      <c r="B129" s="121" t="s">
        <v>267</v>
      </c>
      <c r="C129" s="81" t="s">
        <v>113</v>
      </c>
      <c r="D129" s="81" t="s">
        <v>143</v>
      </c>
      <c r="E129" s="129">
        <v>1</v>
      </c>
      <c r="F129" s="98">
        <v>7.45</v>
      </c>
      <c r="G129" s="99">
        <f t="shared" si="1"/>
        <v>7.45</v>
      </c>
    </row>
    <row r="130" spans="1:7">
      <c r="A130" s="268"/>
      <c r="B130" s="269"/>
      <c r="C130" s="269"/>
      <c r="D130" s="269"/>
      <c r="E130" s="249"/>
      <c r="F130" s="108" t="s">
        <v>128</v>
      </c>
      <c r="G130" s="109">
        <f>'ORÇAMENTO SINTÉTICO'!H31</f>
        <v>10.16</v>
      </c>
    </row>
    <row r="131" spans="1:7">
      <c r="A131" s="261" t="s">
        <v>268</v>
      </c>
      <c r="B131" s="262"/>
      <c r="C131" s="262"/>
      <c r="D131" s="262"/>
      <c r="E131" s="262"/>
      <c r="F131" s="262"/>
      <c r="G131" s="263"/>
    </row>
    <row r="132" spans="1:7">
      <c r="A132" s="245" t="s">
        <v>107</v>
      </c>
      <c r="B132" s="246"/>
      <c r="C132" s="77" t="s">
        <v>108</v>
      </c>
      <c r="D132" s="77" t="s">
        <v>3</v>
      </c>
      <c r="E132" s="77" t="s">
        <v>109</v>
      </c>
      <c r="F132" s="77" t="s">
        <v>110</v>
      </c>
      <c r="G132" s="78" t="s">
        <v>9</v>
      </c>
    </row>
    <row r="133" spans="1:7" ht="40.950000000000003" customHeight="1">
      <c r="A133" s="120" t="s">
        <v>269</v>
      </c>
      <c r="B133" s="121" t="s">
        <v>270</v>
      </c>
      <c r="C133" s="81" t="s">
        <v>189</v>
      </c>
      <c r="D133" s="81" t="s">
        <v>190</v>
      </c>
      <c r="E133" s="69" t="s">
        <v>271</v>
      </c>
      <c r="F133" s="70" t="s">
        <v>325</v>
      </c>
      <c r="G133" s="76" t="s">
        <v>326</v>
      </c>
    </row>
    <row r="134" spans="1:7">
      <c r="A134" s="120" t="s">
        <v>272</v>
      </c>
      <c r="B134" s="121" t="s">
        <v>273</v>
      </c>
      <c r="C134" s="81" t="s">
        <v>189</v>
      </c>
      <c r="D134" s="81" t="s">
        <v>190</v>
      </c>
      <c r="E134" s="69" t="s">
        <v>202</v>
      </c>
      <c r="F134" s="70" t="s">
        <v>327</v>
      </c>
      <c r="G134" s="76" t="s">
        <v>327</v>
      </c>
    </row>
    <row r="135" spans="1:7" ht="27.6">
      <c r="A135" s="120" t="s">
        <v>255</v>
      </c>
      <c r="B135" s="121" t="s">
        <v>256</v>
      </c>
      <c r="C135" s="81" t="s">
        <v>189</v>
      </c>
      <c r="D135" s="81" t="s">
        <v>126</v>
      </c>
      <c r="E135" s="69" t="s">
        <v>274</v>
      </c>
      <c r="F135" s="70" t="s">
        <v>258</v>
      </c>
      <c r="G135" s="76" t="s">
        <v>328</v>
      </c>
    </row>
    <row r="136" spans="1:7">
      <c r="A136" s="120" t="s">
        <v>260</v>
      </c>
      <c r="B136" s="121" t="s">
        <v>180</v>
      </c>
      <c r="C136" s="81" t="s">
        <v>189</v>
      </c>
      <c r="D136" s="81" t="s">
        <v>126</v>
      </c>
      <c r="E136" s="69" t="s">
        <v>274</v>
      </c>
      <c r="F136" s="70" t="s">
        <v>262</v>
      </c>
      <c r="G136" s="76" t="s">
        <v>329</v>
      </c>
    </row>
    <row r="137" spans="1:7">
      <c r="A137" s="247"/>
      <c r="B137" s="248"/>
      <c r="C137" s="248"/>
      <c r="D137" s="248"/>
      <c r="E137" s="264"/>
      <c r="F137" s="108" t="s">
        <v>128</v>
      </c>
      <c r="G137" s="130">
        <f>'ORÇAMENTO SINTÉTICO'!H32</f>
        <v>57.66</v>
      </c>
    </row>
    <row r="138" spans="1:7">
      <c r="A138" s="261" t="s">
        <v>340</v>
      </c>
      <c r="B138" s="262"/>
      <c r="C138" s="262"/>
      <c r="D138" s="262"/>
      <c r="E138" s="262"/>
      <c r="F138" s="262"/>
      <c r="G138" s="263"/>
    </row>
    <row r="139" spans="1:7">
      <c r="A139" s="245" t="s">
        <v>107</v>
      </c>
      <c r="B139" s="246"/>
      <c r="C139" s="77" t="s">
        <v>108</v>
      </c>
      <c r="D139" s="77" t="s">
        <v>3</v>
      </c>
      <c r="E139" s="77" t="s">
        <v>109</v>
      </c>
      <c r="F139" s="77" t="s">
        <v>110</v>
      </c>
      <c r="G139" s="78" t="s">
        <v>9</v>
      </c>
    </row>
    <row r="140" spans="1:7" ht="27.6">
      <c r="A140" s="103" t="s">
        <v>275</v>
      </c>
      <c r="B140" s="110" t="s">
        <v>276</v>
      </c>
      <c r="C140" s="81" t="s">
        <v>113</v>
      </c>
      <c r="D140" s="111" t="s">
        <v>277</v>
      </c>
      <c r="E140" s="105">
        <v>1</v>
      </c>
      <c r="F140" s="113">
        <v>65.45</v>
      </c>
      <c r="G140" s="114">
        <f>F140*E140</f>
        <v>65.45</v>
      </c>
    </row>
    <row r="141" spans="1:7">
      <c r="A141" s="103">
        <v>280007</v>
      </c>
      <c r="B141" s="110" t="s">
        <v>185</v>
      </c>
      <c r="C141" s="81" t="s">
        <v>113</v>
      </c>
      <c r="D141" s="111" t="s">
        <v>126</v>
      </c>
      <c r="E141" s="105">
        <v>0.5</v>
      </c>
      <c r="F141" s="113">
        <v>19.52</v>
      </c>
      <c r="G141" s="114">
        <f t="shared" ref="G141:G142" si="2">F141*E141</f>
        <v>9.76</v>
      </c>
    </row>
    <row r="142" spans="1:7">
      <c r="A142" s="103">
        <v>280014</v>
      </c>
      <c r="B142" s="110" t="s">
        <v>180</v>
      </c>
      <c r="C142" s="81" t="s">
        <v>113</v>
      </c>
      <c r="D142" s="111" t="s">
        <v>126</v>
      </c>
      <c r="E142" s="105">
        <v>1</v>
      </c>
      <c r="F142" s="113">
        <v>24.16</v>
      </c>
      <c r="G142" s="114">
        <f t="shared" si="2"/>
        <v>24.16</v>
      </c>
    </row>
    <row r="143" spans="1:7">
      <c r="A143" s="268"/>
      <c r="B143" s="269"/>
      <c r="C143" s="269"/>
      <c r="D143" s="269"/>
      <c r="E143" s="249"/>
      <c r="F143" s="108" t="s">
        <v>128</v>
      </c>
      <c r="G143" s="131">
        <f>'ORÇAMENTO SINTÉTICO'!H33</f>
        <v>99.37</v>
      </c>
    </row>
    <row r="144" spans="1:7">
      <c r="A144" s="261" t="s">
        <v>341</v>
      </c>
      <c r="B144" s="262"/>
      <c r="C144" s="262"/>
      <c r="D144" s="262"/>
      <c r="E144" s="262"/>
      <c r="F144" s="262"/>
      <c r="G144" s="263"/>
    </row>
    <row r="145" spans="1:7">
      <c r="A145" s="245" t="s">
        <v>107</v>
      </c>
      <c r="B145" s="246"/>
      <c r="C145" s="77" t="s">
        <v>108</v>
      </c>
      <c r="D145" s="77" t="s">
        <v>3</v>
      </c>
      <c r="E145" s="77" t="s">
        <v>109</v>
      </c>
      <c r="F145" s="77" t="s">
        <v>110</v>
      </c>
      <c r="G145" s="78" t="s">
        <v>9</v>
      </c>
    </row>
    <row r="146" spans="1:7" ht="27.6">
      <c r="A146" s="116" t="s">
        <v>278</v>
      </c>
      <c r="B146" s="117" t="s">
        <v>279</v>
      </c>
      <c r="C146" s="81" t="s">
        <v>189</v>
      </c>
      <c r="D146" s="123" t="s">
        <v>143</v>
      </c>
      <c r="E146" s="69" t="s">
        <v>280</v>
      </c>
      <c r="F146" s="70" t="s">
        <v>330</v>
      </c>
      <c r="G146" s="76" t="s">
        <v>331</v>
      </c>
    </row>
    <row r="147" spans="1:7" ht="27.6">
      <c r="A147" s="119" t="s">
        <v>255</v>
      </c>
      <c r="B147" s="117" t="s">
        <v>256</v>
      </c>
      <c r="C147" s="81" t="s">
        <v>189</v>
      </c>
      <c r="D147" s="123" t="s">
        <v>126</v>
      </c>
      <c r="E147" s="69" t="s">
        <v>281</v>
      </c>
      <c r="F147" s="70" t="s">
        <v>258</v>
      </c>
      <c r="G147" s="76" t="s">
        <v>332</v>
      </c>
    </row>
    <row r="148" spans="1:7">
      <c r="A148" s="119" t="s">
        <v>260</v>
      </c>
      <c r="B148" s="117" t="s">
        <v>180</v>
      </c>
      <c r="C148" s="81" t="s">
        <v>189</v>
      </c>
      <c r="D148" s="123" t="s">
        <v>126</v>
      </c>
      <c r="E148" s="69" t="s">
        <v>281</v>
      </c>
      <c r="F148" s="70" t="s">
        <v>262</v>
      </c>
      <c r="G148" s="76" t="s">
        <v>289</v>
      </c>
    </row>
    <row r="149" spans="1:7">
      <c r="A149" s="132"/>
      <c r="B149" s="133"/>
      <c r="C149" s="133"/>
      <c r="D149" s="133"/>
      <c r="E149" s="134"/>
      <c r="F149" s="92" t="s">
        <v>128</v>
      </c>
      <c r="G149" s="93">
        <f>'ORÇAMENTO SINTÉTICO'!H34</f>
        <v>17.510000000000002</v>
      </c>
    </row>
    <row r="150" spans="1:7" ht="19.2" customHeight="1">
      <c r="A150" s="261" t="s">
        <v>342</v>
      </c>
      <c r="B150" s="262"/>
      <c r="C150" s="262"/>
      <c r="D150" s="262"/>
      <c r="E150" s="262"/>
      <c r="F150" s="262"/>
      <c r="G150" s="263"/>
    </row>
    <row r="151" spans="1:7">
      <c r="A151" s="245" t="s">
        <v>107</v>
      </c>
      <c r="B151" s="246"/>
      <c r="C151" s="77" t="s">
        <v>108</v>
      </c>
      <c r="D151" s="77" t="s">
        <v>3</v>
      </c>
      <c r="E151" s="77" t="s">
        <v>109</v>
      </c>
      <c r="F151" s="77" t="s">
        <v>110</v>
      </c>
      <c r="G151" s="78" t="s">
        <v>9</v>
      </c>
    </row>
    <row r="152" spans="1:7" ht="41.4">
      <c r="A152" s="116" t="s">
        <v>282</v>
      </c>
      <c r="B152" s="117" t="s">
        <v>283</v>
      </c>
      <c r="C152" s="81" t="s">
        <v>189</v>
      </c>
      <c r="D152" s="123" t="s">
        <v>190</v>
      </c>
      <c r="E152" s="69" t="s">
        <v>202</v>
      </c>
      <c r="F152" s="70" t="s">
        <v>333</v>
      </c>
      <c r="G152" s="76" t="s">
        <v>333</v>
      </c>
    </row>
    <row r="153" spans="1:7" ht="27.6">
      <c r="A153" s="119" t="s">
        <v>255</v>
      </c>
      <c r="B153" s="117" t="s">
        <v>256</v>
      </c>
      <c r="C153" s="81" t="s">
        <v>189</v>
      </c>
      <c r="D153" s="123" t="s">
        <v>126</v>
      </c>
      <c r="E153" s="69" t="s">
        <v>284</v>
      </c>
      <c r="F153" s="70" t="s">
        <v>258</v>
      </c>
      <c r="G153" s="76" t="s">
        <v>334</v>
      </c>
    </row>
    <row r="154" spans="1:7">
      <c r="A154" s="119" t="s">
        <v>260</v>
      </c>
      <c r="B154" s="117" t="s">
        <v>180</v>
      </c>
      <c r="C154" s="81" t="s">
        <v>189</v>
      </c>
      <c r="D154" s="123" t="s">
        <v>126</v>
      </c>
      <c r="E154" s="69" t="s">
        <v>284</v>
      </c>
      <c r="F154" s="70" t="s">
        <v>262</v>
      </c>
      <c r="G154" s="76" t="s">
        <v>335</v>
      </c>
    </row>
    <row r="155" spans="1:7">
      <c r="A155" s="132"/>
      <c r="B155" s="133"/>
      <c r="C155" s="133"/>
      <c r="D155" s="133"/>
      <c r="E155" s="134"/>
      <c r="F155" s="92" t="s">
        <v>128</v>
      </c>
      <c r="G155" s="93">
        <f>'ORÇAMENTO SINTÉTICO'!H35</f>
        <v>84.53</v>
      </c>
    </row>
    <row r="156" spans="1:7" ht="24.6" customHeight="1">
      <c r="A156" s="261" t="s">
        <v>343</v>
      </c>
      <c r="B156" s="262"/>
      <c r="C156" s="262"/>
      <c r="D156" s="262"/>
      <c r="E156" s="262"/>
      <c r="F156" s="262"/>
      <c r="G156" s="263"/>
    </row>
    <row r="157" spans="1:7">
      <c r="A157" s="245" t="s">
        <v>107</v>
      </c>
      <c r="B157" s="246"/>
      <c r="C157" s="77" t="s">
        <v>108</v>
      </c>
      <c r="D157" s="77" t="s">
        <v>3</v>
      </c>
      <c r="E157" s="77" t="s">
        <v>109</v>
      </c>
      <c r="F157" s="77" t="s">
        <v>110</v>
      </c>
      <c r="G157" s="78" t="s">
        <v>9</v>
      </c>
    </row>
    <row r="158" spans="1:7" ht="27.6">
      <c r="A158" s="116" t="s">
        <v>285</v>
      </c>
      <c r="B158" s="117" t="s">
        <v>286</v>
      </c>
      <c r="C158" s="81" t="s">
        <v>189</v>
      </c>
      <c r="D158" s="123" t="s">
        <v>190</v>
      </c>
      <c r="E158" s="69" t="s">
        <v>202</v>
      </c>
      <c r="F158" s="70" t="s">
        <v>336</v>
      </c>
      <c r="G158" s="76" t="s">
        <v>336</v>
      </c>
    </row>
    <row r="159" spans="1:7" ht="27.6">
      <c r="A159" s="116" t="s">
        <v>255</v>
      </c>
      <c r="B159" s="117" t="s">
        <v>256</v>
      </c>
      <c r="C159" s="81" t="s">
        <v>189</v>
      </c>
      <c r="D159" s="123" t="s">
        <v>126</v>
      </c>
      <c r="E159" s="69" t="s">
        <v>287</v>
      </c>
      <c r="F159" s="70" t="s">
        <v>258</v>
      </c>
      <c r="G159" s="76" t="s">
        <v>337</v>
      </c>
    </row>
    <row r="160" spans="1:7">
      <c r="A160" s="116" t="s">
        <v>260</v>
      </c>
      <c r="B160" s="117" t="s">
        <v>180</v>
      </c>
      <c r="C160" s="81" t="s">
        <v>189</v>
      </c>
      <c r="D160" s="123" t="s">
        <v>126</v>
      </c>
      <c r="E160" s="69" t="s">
        <v>288</v>
      </c>
      <c r="F160" s="70" t="s">
        <v>262</v>
      </c>
      <c r="G160" s="76" t="s">
        <v>338</v>
      </c>
    </row>
    <row r="161" spans="1:7">
      <c r="A161" s="247"/>
      <c r="B161" s="248"/>
      <c r="C161" s="248"/>
      <c r="D161" s="248"/>
      <c r="E161" s="249"/>
      <c r="F161" s="92" t="s">
        <v>128</v>
      </c>
      <c r="G161" s="93">
        <f>'ORÇAMENTO SINTÉTICO'!H36</f>
        <v>19.57</v>
      </c>
    </row>
    <row r="162" spans="1:7" ht="24.6" customHeight="1">
      <c r="A162" s="261" t="s">
        <v>348</v>
      </c>
      <c r="B162" s="262"/>
      <c r="C162" s="262"/>
      <c r="D162" s="262"/>
      <c r="E162" s="262"/>
      <c r="F162" s="262"/>
      <c r="G162" s="263"/>
    </row>
    <row r="163" spans="1:7">
      <c r="A163" s="245" t="s">
        <v>107</v>
      </c>
      <c r="B163" s="246"/>
      <c r="C163" s="77" t="s">
        <v>108</v>
      </c>
      <c r="D163" s="77" t="s">
        <v>3</v>
      </c>
      <c r="E163" s="77" t="s">
        <v>109</v>
      </c>
      <c r="F163" s="77" t="s">
        <v>110</v>
      </c>
      <c r="G163" s="78" t="s">
        <v>9</v>
      </c>
    </row>
    <row r="164" spans="1:7">
      <c r="A164" s="116" t="s">
        <v>260</v>
      </c>
      <c r="B164" s="117" t="s">
        <v>180</v>
      </c>
      <c r="C164" s="81" t="s">
        <v>113</v>
      </c>
      <c r="D164" s="123" t="s">
        <v>143</v>
      </c>
      <c r="E164" s="123">
        <v>0.5</v>
      </c>
      <c r="F164" s="70">
        <v>16.010000000000002</v>
      </c>
      <c r="G164" s="76">
        <f>E164*F164</f>
        <v>8.0050000000000008</v>
      </c>
    </row>
    <row r="165" spans="1:7">
      <c r="A165" s="247"/>
      <c r="B165" s="248"/>
      <c r="C165" s="248"/>
      <c r="D165" s="248"/>
      <c r="E165" s="249"/>
      <c r="F165" s="92" t="s">
        <v>128</v>
      </c>
      <c r="G165" s="93">
        <f>G164</f>
        <v>8.0050000000000008</v>
      </c>
    </row>
    <row r="166" spans="1:7">
      <c r="A166" s="265"/>
      <c r="B166" s="265"/>
      <c r="C166" s="265"/>
      <c r="D166" s="265"/>
      <c r="E166" s="265"/>
      <c r="F166" s="265"/>
      <c r="G166" s="265"/>
    </row>
    <row r="167" spans="1:7">
      <c r="A167" s="250"/>
      <c r="B167" s="250"/>
      <c r="C167" s="250"/>
      <c r="D167" s="250"/>
      <c r="E167" s="250"/>
      <c r="F167" s="250"/>
      <c r="G167" s="250"/>
    </row>
    <row r="168" spans="1:7">
      <c r="A168" s="250"/>
      <c r="B168" s="250"/>
      <c r="C168" s="250"/>
      <c r="D168" s="250"/>
      <c r="E168" s="250"/>
      <c r="F168" s="250"/>
      <c r="G168" s="250"/>
    </row>
    <row r="169" spans="1:7">
      <c r="A169" s="250"/>
      <c r="B169" s="250"/>
      <c r="C169" s="250"/>
      <c r="D169" s="250"/>
      <c r="E169" s="250"/>
      <c r="F169" s="250"/>
      <c r="G169" s="250"/>
    </row>
    <row r="170" spans="1:7">
      <c r="A170" s="250"/>
      <c r="B170" s="250"/>
      <c r="C170" s="250"/>
      <c r="D170" s="250"/>
      <c r="E170" s="250"/>
      <c r="F170" s="250"/>
      <c r="G170" s="250"/>
    </row>
    <row r="171" spans="1:7">
      <c r="A171" s="250"/>
      <c r="B171" s="250"/>
      <c r="C171" s="250"/>
      <c r="D171" s="250"/>
      <c r="E171" s="250"/>
      <c r="F171" s="250"/>
      <c r="G171" s="250"/>
    </row>
    <row r="172" spans="1:7">
      <c r="A172" s="250"/>
      <c r="B172" s="250"/>
      <c r="C172" s="250"/>
      <c r="D172" s="250"/>
      <c r="E172" s="250"/>
      <c r="F172" s="250"/>
      <c r="G172" s="250"/>
    </row>
    <row r="173" spans="1:7">
      <c r="A173" s="250"/>
      <c r="B173" s="250"/>
      <c r="C173" s="250"/>
      <c r="D173" s="250"/>
      <c r="E173" s="250"/>
      <c r="F173" s="250"/>
      <c r="G173" s="250"/>
    </row>
    <row r="174" spans="1:7">
      <c r="A174" s="250"/>
      <c r="B174" s="250"/>
      <c r="C174" s="250"/>
      <c r="D174" s="250"/>
      <c r="E174" s="250"/>
      <c r="F174" s="250"/>
      <c r="G174" s="250"/>
    </row>
  </sheetData>
  <mergeCells count="70">
    <mergeCell ref="A7:G7"/>
    <mergeCell ref="A32:E32"/>
    <mergeCell ref="A53:E53"/>
    <mergeCell ref="A33:G33"/>
    <mergeCell ref="A34:B34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67:G67"/>
    <mergeCell ref="A68:B68"/>
    <mergeCell ref="A61:G61"/>
    <mergeCell ref="A144:G144"/>
    <mergeCell ref="A112:G112"/>
    <mergeCell ref="A113:B113"/>
    <mergeCell ref="A130:E130"/>
    <mergeCell ref="A143:E143"/>
    <mergeCell ref="A125:G125"/>
    <mergeCell ref="A117:B117"/>
    <mergeCell ref="A132:B132"/>
    <mergeCell ref="A54:G54"/>
    <mergeCell ref="A55:B55"/>
    <mergeCell ref="A60:E60"/>
    <mergeCell ref="A62:B62"/>
    <mergeCell ref="A66:E66"/>
    <mergeCell ref="A96:G96"/>
    <mergeCell ref="A97:B97"/>
    <mergeCell ref="A126:B126"/>
    <mergeCell ref="A131:G131"/>
    <mergeCell ref="A124:E124"/>
    <mergeCell ref="A103:G103"/>
    <mergeCell ref="A104:B104"/>
    <mergeCell ref="A106:E106"/>
    <mergeCell ref="A82:B82"/>
    <mergeCell ref="A88:E88"/>
    <mergeCell ref="A89:G89"/>
    <mergeCell ref="A90:B90"/>
    <mergeCell ref="A95:E95"/>
    <mergeCell ref="A74:E74"/>
    <mergeCell ref="A75:G75"/>
    <mergeCell ref="A76:B76"/>
    <mergeCell ref="A80:E80"/>
    <mergeCell ref="A81:G81"/>
    <mergeCell ref="A157:B157"/>
    <mergeCell ref="A138:G138"/>
    <mergeCell ref="A139:B139"/>
    <mergeCell ref="A162:G162"/>
    <mergeCell ref="A166:G174"/>
    <mergeCell ref="A163:B163"/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6:G15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0" verticalDpi="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view="pageBreakPreview" zoomScale="85" zoomScaleNormal="85" zoomScaleSheetLayoutView="85" workbookViewId="0">
      <selection activeCell="L14" sqref="L14"/>
    </sheetView>
  </sheetViews>
  <sheetFormatPr defaultRowHeight="14.4"/>
  <cols>
    <col min="1" max="1" width="9.33203125" customWidth="1"/>
    <col min="2" max="2" width="50.33203125" customWidth="1"/>
    <col min="3" max="3" width="18.33203125" customWidth="1"/>
    <col min="4" max="4" width="11.33203125" customWidth="1"/>
    <col min="5" max="5" width="20.109375" customWidth="1"/>
    <col min="6" max="6" width="19" style="8" customWidth="1"/>
    <col min="7" max="7" width="14.88671875" bestFit="1" customWidth="1"/>
  </cols>
  <sheetData>
    <row r="1" spans="1:8">
      <c r="A1" s="315"/>
      <c r="B1" s="315"/>
      <c r="C1" s="315"/>
      <c r="D1" s="315"/>
      <c r="E1" s="315"/>
      <c r="F1" s="315"/>
      <c r="G1" s="3"/>
      <c r="H1" s="3"/>
    </row>
    <row r="2" spans="1:8">
      <c r="A2" s="315"/>
      <c r="B2" s="315"/>
      <c r="C2" s="315"/>
      <c r="D2" s="315"/>
      <c r="E2" s="315"/>
      <c r="F2" s="315"/>
      <c r="G2" s="3"/>
      <c r="H2" s="3"/>
    </row>
    <row r="3" spans="1:8">
      <c r="A3" s="315"/>
      <c r="B3" s="315"/>
      <c r="C3" s="315"/>
      <c r="D3" s="315"/>
      <c r="E3" s="315"/>
      <c r="F3" s="315"/>
      <c r="G3" s="3"/>
      <c r="H3" s="3"/>
    </row>
    <row r="4" spans="1:8">
      <c r="A4" s="315"/>
      <c r="B4" s="315"/>
      <c r="C4" s="315"/>
      <c r="D4" s="315"/>
      <c r="E4" s="315"/>
      <c r="F4" s="315"/>
      <c r="G4" s="3"/>
      <c r="H4" s="3"/>
    </row>
    <row r="5" spans="1:8">
      <c r="A5" s="315"/>
      <c r="B5" s="315"/>
      <c r="C5" s="315"/>
      <c r="D5" s="315"/>
      <c r="E5" s="315"/>
      <c r="F5" s="315"/>
      <c r="G5" s="3"/>
      <c r="H5" s="3"/>
    </row>
    <row r="6" spans="1:8" ht="24.6" customHeight="1" thickBot="1">
      <c r="A6" s="316"/>
      <c r="B6" s="316"/>
      <c r="C6" s="316"/>
      <c r="D6" s="316"/>
      <c r="E6" s="316"/>
      <c r="F6" s="316"/>
      <c r="G6" s="4"/>
      <c r="H6" s="4"/>
    </row>
    <row r="7" spans="1:8" ht="28.2" customHeight="1" thickBot="1">
      <c r="A7" s="319" t="s">
        <v>366</v>
      </c>
      <c r="B7" s="320"/>
      <c r="C7" s="320"/>
      <c r="D7" s="306" t="s">
        <v>92</v>
      </c>
      <c r="E7" s="307"/>
      <c r="F7" s="308"/>
      <c r="G7" s="5"/>
      <c r="H7" s="5"/>
    </row>
    <row r="8" spans="1:8" ht="39" customHeight="1" thickTop="1" thickBot="1">
      <c r="A8" s="321" t="s">
        <v>362</v>
      </c>
      <c r="B8" s="254"/>
      <c r="C8" s="255"/>
      <c r="D8" s="309" t="s">
        <v>93</v>
      </c>
      <c r="E8" s="310"/>
      <c r="F8" s="311"/>
      <c r="G8" s="6"/>
      <c r="H8" s="6"/>
    </row>
    <row r="9" spans="1:8" ht="30" customHeight="1" thickTop="1" thickBot="1">
      <c r="A9" s="322" t="s">
        <v>368</v>
      </c>
      <c r="B9" s="254"/>
      <c r="C9" s="254"/>
      <c r="D9" s="312">
        <f>C24</f>
        <v>109841.17799999999</v>
      </c>
      <c r="E9" s="313"/>
      <c r="F9" s="314"/>
      <c r="G9" s="6"/>
      <c r="H9" s="6"/>
    </row>
    <row r="10" spans="1:8" ht="16.2" customHeight="1" thickTop="1">
      <c r="A10" s="329" t="s">
        <v>94</v>
      </c>
      <c r="B10" s="330"/>
      <c r="C10" s="330"/>
      <c r="D10" s="330"/>
      <c r="E10" s="331"/>
      <c r="F10" s="372"/>
      <c r="G10" s="2"/>
      <c r="H10" s="2"/>
    </row>
    <row r="11" spans="1:8" ht="15" customHeight="1" thickBot="1">
      <c r="A11" s="332"/>
      <c r="B11" s="333"/>
      <c r="C11" s="333"/>
      <c r="D11" s="333"/>
      <c r="E11" s="334"/>
      <c r="F11" s="373"/>
      <c r="G11" s="2"/>
      <c r="H11" s="2"/>
    </row>
    <row r="12" spans="1:8" ht="15.6">
      <c r="A12" s="323" t="s">
        <v>1</v>
      </c>
      <c r="B12" s="325" t="s">
        <v>2</v>
      </c>
      <c r="C12" s="325" t="s">
        <v>95</v>
      </c>
      <c r="D12" s="327" t="s">
        <v>96</v>
      </c>
      <c r="E12" s="63" t="s">
        <v>97</v>
      </c>
      <c r="F12" s="63" t="s">
        <v>97</v>
      </c>
      <c r="G12" s="2"/>
      <c r="H12" s="2"/>
    </row>
    <row r="13" spans="1:8" ht="16.2" thickBot="1">
      <c r="A13" s="324"/>
      <c r="B13" s="326"/>
      <c r="C13" s="326"/>
      <c r="D13" s="328"/>
      <c r="E13" s="64">
        <v>30</v>
      </c>
      <c r="F13" s="64">
        <v>60</v>
      </c>
      <c r="G13" s="2"/>
      <c r="H13" s="2"/>
    </row>
    <row r="14" spans="1:8" ht="15.6">
      <c r="A14" s="285" t="s">
        <v>12</v>
      </c>
      <c r="B14" s="287" t="s">
        <v>13</v>
      </c>
      <c r="C14" s="289"/>
      <c r="D14" s="290"/>
      <c r="E14" s="291"/>
      <c r="F14" s="202"/>
      <c r="G14" s="2"/>
      <c r="H14" s="2"/>
    </row>
    <row r="15" spans="1:8" ht="16.2" thickBot="1">
      <c r="A15" s="286"/>
      <c r="B15" s="288"/>
      <c r="C15" s="292"/>
      <c r="D15" s="293"/>
      <c r="E15" s="294"/>
      <c r="F15" s="202"/>
      <c r="G15" s="2"/>
      <c r="H15" s="2"/>
    </row>
    <row r="16" spans="1:8" ht="15.6" thickBot="1">
      <c r="A16" s="335" t="s">
        <v>15</v>
      </c>
      <c r="B16" s="336" t="s">
        <v>98</v>
      </c>
      <c r="C16" s="337">
        <f>'ORÇAMENTO SINTÉTICO'!F12</f>
        <v>2055.4085999999998</v>
      </c>
      <c r="D16" s="299">
        <f>C16/C24</f>
        <v>1.8712550588268456E-2</v>
      </c>
      <c r="E16" s="65">
        <v>1</v>
      </c>
      <c r="F16" s="201"/>
      <c r="G16" s="7">
        <f t="shared" ref="G16:G23" si="0">SUM(E16:E16)</f>
        <v>1</v>
      </c>
    </row>
    <row r="17" spans="1:7" ht="15">
      <c r="A17" s="296"/>
      <c r="B17" s="297"/>
      <c r="C17" s="298"/>
      <c r="D17" s="300"/>
      <c r="E17" s="60">
        <f>C16*E16</f>
        <v>2055.4085999999998</v>
      </c>
      <c r="F17" s="60"/>
      <c r="G17" s="1">
        <f t="shared" si="0"/>
        <v>2055.4085999999998</v>
      </c>
    </row>
    <row r="18" spans="1:7" ht="15.6" thickBot="1">
      <c r="A18" s="295" t="s">
        <v>28</v>
      </c>
      <c r="B18" s="297" t="s">
        <v>29</v>
      </c>
      <c r="C18" s="298">
        <f>'ORÇAMENTO SINTÉTICO'!F16</f>
        <v>95245.447199999995</v>
      </c>
      <c r="D18" s="299">
        <f>C18/C24</f>
        <v>0.86711968074486612</v>
      </c>
      <c r="E18" s="58">
        <v>1</v>
      </c>
      <c r="F18" s="58"/>
      <c r="G18" s="7">
        <f t="shared" si="0"/>
        <v>1</v>
      </c>
    </row>
    <row r="19" spans="1:7" ht="15">
      <c r="A19" s="296"/>
      <c r="B19" s="297"/>
      <c r="C19" s="298"/>
      <c r="D19" s="300"/>
      <c r="E19" s="200">
        <f>C18*E18</f>
        <v>95245.447199999995</v>
      </c>
      <c r="F19" s="200"/>
      <c r="G19" s="1">
        <f t="shared" si="0"/>
        <v>95245.447199999995</v>
      </c>
    </row>
    <row r="20" spans="1:7" ht="15.6" thickBot="1">
      <c r="A20" s="295" t="s">
        <v>34</v>
      </c>
      <c r="B20" s="297" t="s">
        <v>35</v>
      </c>
      <c r="C20" s="298">
        <f>'ORÇAMENTO SINTÉTICO'!F18</f>
        <v>6957.2022000000015</v>
      </c>
      <c r="D20" s="299">
        <f>C20/C24</f>
        <v>6.3338743508377177E-2</v>
      </c>
      <c r="E20" s="59"/>
      <c r="F20" s="59">
        <v>1</v>
      </c>
      <c r="G20" s="7">
        <f t="shared" si="0"/>
        <v>0</v>
      </c>
    </row>
    <row r="21" spans="1:7" ht="15">
      <c r="A21" s="296"/>
      <c r="B21" s="297"/>
      <c r="C21" s="298"/>
      <c r="D21" s="300"/>
      <c r="E21" s="60"/>
      <c r="F21" s="60">
        <f>C20*F20</f>
        <v>6957.2022000000015</v>
      </c>
      <c r="G21" s="1">
        <f t="shared" si="0"/>
        <v>0</v>
      </c>
    </row>
    <row r="22" spans="1:7" ht="15.6" thickBot="1">
      <c r="A22" s="295" t="s">
        <v>66</v>
      </c>
      <c r="B22" s="302" t="s">
        <v>67</v>
      </c>
      <c r="C22" s="304">
        <f>'ORÇAMENTO SINTÉTICO'!F29</f>
        <v>5583.12</v>
      </c>
      <c r="D22" s="299">
        <f>C22/C24</f>
        <v>5.0829025158488382E-2</v>
      </c>
      <c r="E22" s="59"/>
      <c r="F22" s="59">
        <v>1</v>
      </c>
      <c r="G22" s="7">
        <f t="shared" si="0"/>
        <v>0</v>
      </c>
    </row>
    <row r="23" spans="1:7" ht="15">
      <c r="A23" s="301"/>
      <c r="B23" s="303"/>
      <c r="C23" s="305"/>
      <c r="D23" s="300"/>
      <c r="E23" s="60"/>
      <c r="F23" s="60">
        <f>C22*F22</f>
        <v>5583.12</v>
      </c>
      <c r="G23" s="1">
        <f t="shared" si="0"/>
        <v>0</v>
      </c>
    </row>
    <row r="24" spans="1:7" ht="15.6">
      <c r="A24" s="281" t="s">
        <v>9</v>
      </c>
      <c r="B24" s="282"/>
      <c r="C24" s="193">
        <f>SUM(C16:C23)</f>
        <v>109841.17799999999</v>
      </c>
      <c r="D24" s="194">
        <f>SUM(D16:D23)</f>
        <v>1.0000000000000002</v>
      </c>
      <c r="E24" s="195"/>
      <c r="F24" s="195"/>
      <c r="G24" s="2"/>
    </row>
    <row r="25" spans="1:7" ht="15.6">
      <c r="A25" s="283" t="s">
        <v>99</v>
      </c>
      <c r="B25" s="284"/>
      <c r="C25" s="284"/>
      <c r="D25" s="196"/>
      <c r="E25" s="197">
        <f>E17+E19+E21+E23</f>
        <v>97300.85579999999</v>
      </c>
      <c r="F25" s="197">
        <f>+F21+F23</f>
        <v>12540.322200000002</v>
      </c>
      <c r="G25" s="2"/>
    </row>
    <row r="26" spans="1:7" ht="15.6">
      <c r="A26" s="283" t="s">
        <v>100</v>
      </c>
      <c r="B26" s="284"/>
      <c r="C26" s="284"/>
      <c r="D26" s="196"/>
      <c r="E26" s="198">
        <f>E25/C24</f>
        <v>0.88583223133313449</v>
      </c>
      <c r="F26" s="198">
        <f>F25/C24</f>
        <v>0.11416776866686557</v>
      </c>
      <c r="G26" s="2"/>
    </row>
    <row r="27" spans="1:7" ht="15.6">
      <c r="A27" s="283" t="s">
        <v>101</v>
      </c>
      <c r="B27" s="284"/>
      <c r="C27" s="284"/>
      <c r="D27" s="196"/>
      <c r="E27" s="61">
        <f>E25</f>
        <v>97300.85579999999</v>
      </c>
      <c r="F27" s="61">
        <f>E27+F25</f>
        <v>109841.17799999999</v>
      </c>
      <c r="G27" s="2"/>
    </row>
    <row r="28" spans="1:7" ht="16.2" thickBot="1">
      <c r="A28" s="279" t="s">
        <v>102</v>
      </c>
      <c r="B28" s="280"/>
      <c r="C28" s="280"/>
      <c r="D28" s="62"/>
      <c r="E28" s="199">
        <f>E26</f>
        <v>0.88583223133313449</v>
      </c>
      <c r="F28" s="199">
        <f>F27/C24</f>
        <v>1</v>
      </c>
      <c r="G28" s="2"/>
    </row>
    <row r="29" spans="1:7">
      <c r="A29" s="317"/>
      <c r="B29" s="317"/>
      <c r="C29" s="317"/>
      <c r="D29" s="317"/>
      <c r="E29" s="317"/>
      <c r="F29" s="317"/>
      <c r="G29" s="2"/>
    </row>
    <row r="30" spans="1:7">
      <c r="A30" s="318"/>
      <c r="B30" s="318"/>
      <c r="C30" s="318"/>
      <c r="D30" s="318"/>
      <c r="E30" s="318"/>
      <c r="F30" s="318"/>
      <c r="G30" s="2"/>
    </row>
    <row r="31" spans="1:7">
      <c r="A31" s="318"/>
      <c r="B31" s="318"/>
      <c r="C31" s="318"/>
      <c r="D31" s="318"/>
      <c r="E31" s="318"/>
      <c r="F31" s="318"/>
      <c r="G31" s="2"/>
    </row>
    <row r="32" spans="1:7">
      <c r="A32" s="318"/>
      <c r="B32" s="318"/>
      <c r="C32" s="318"/>
      <c r="D32" s="318"/>
      <c r="E32" s="318"/>
      <c r="F32" s="318"/>
      <c r="G32" s="2"/>
    </row>
    <row r="33" spans="1:7">
      <c r="A33" s="318"/>
      <c r="B33" s="318"/>
      <c r="C33" s="318"/>
      <c r="D33" s="318"/>
      <c r="E33" s="318"/>
      <c r="F33" s="318"/>
      <c r="G33" s="2"/>
    </row>
    <row r="34" spans="1:7">
      <c r="A34" s="318"/>
      <c r="B34" s="318"/>
      <c r="C34" s="318"/>
      <c r="D34" s="318"/>
      <c r="E34" s="318"/>
      <c r="F34" s="318"/>
      <c r="G34" s="2"/>
    </row>
    <row r="35" spans="1:7">
      <c r="A35" s="318"/>
      <c r="B35" s="318"/>
      <c r="C35" s="318"/>
      <c r="D35" s="318"/>
      <c r="E35" s="318"/>
      <c r="F35" s="318"/>
      <c r="G35" s="2"/>
    </row>
    <row r="36" spans="1:7">
      <c r="A36" s="318"/>
      <c r="B36" s="318"/>
      <c r="C36" s="318"/>
      <c r="D36" s="318"/>
      <c r="E36" s="318"/>
      <c r="F36" s="318"/>
    </row>
    <row r="37" spans="1:7">
      <c r="A37" s="318"/>
      <c r="B37" s="318"/>
      <c r="C37" s="318"/>
      <c r="D37" s="318"/>
      <c r="E37" s="318"/>
      <c r="F37" s="318"/>
    </row>
    <row r="42" spans="1:7">
      <c r="G42" s="74"/>
    </row>
  </sheetData>
  <mergeCells count="38">
    <mergeCell ref="F10:F11"/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A14:A15"/>
    <mergeCell ref="B14:B15"/>
    <mergeCell ref="C14:E15"/>
    <mergeCell ref="A20:A21"/>
    <mergeCell ref="B20:B21"/>
    <mergeCell ref="C20:C21"/>
    <mergeCell ref="D20:D21"/>
    <mergeCell ref="A28:C28"/>
    <mergeCell ref="A24:B24"/>
    <mergeCell ref="A25:C25"/>
    <mergeCell ref="A26:C26"/>
    <mergeCell ref="A27:C2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0" verticalDpi="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BreakPreview" zoomScaleNormal="100" zoomScaleSheetLayoutView="100" workbookViewId="0">
      <selection activeCell="K11" sqref="K11"/>
    </sheetView>
  </sheetViews>
  <sheetFormatPr defaultRowHeight="14.4"/>
  <cols>
    <col min="1" max="1" width="21.33203125" style="8" customWidth="1"/>
    <col min="2" max="2" width="26.44140625" style="8" customWidth="1"/>
    <col min="3" max="3" width="9.6640625" style="8" customWidth="1"/>
    <col min="4" max="4" width="10.6640625" style="8" customWidth="1"/>
    <col min="5" max="5" width="3.5546875" style="8" customWidth="1"/>
    <col min="6" max="6" width="12.33203125" style="8" customWidth="1"/>
    <col min="7" max="7" width="13.33203125" style="8" customWidth="1"/>
    <col min="8" max="16384" width="8.88671875" style="8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2" customHeight="1">
      <c r="A3" s="315"/>
      <c r="B3" s="315"/>
      <c r="C3" s="315"/>
      <c r="D3" s="315"/>
      <c r="E3" s="315"/>
      <c r="F3" s="315"/>
      <c r="G3" s="315"/>
    </row>
    <row r="4" spans="1:9" ht="20.399999999999999" customHeight="1">
      <c r="A4" s="315"/>
      <c r="B4" s="315"/>
      <c r="C4" s="315"/>
      <c r="D4" s="315"/>
      <c r="E4" s="315"/>
      <c r="F4" s="315"/>
      <c r="G4" s="315"/>
    </row>
    <row r="5" spans="1:9" ht="34.200000000000003" customHeight="1">
      <c r="A5" s="46" t="s">
        <v>290</v>
      </c>
      <c r="B5" s="369" t="s">
        <v>365</v>
      </c>
      <c r="C5" s="369"/>
      <c r="D5" s="369"/>
      <c r="E5" s="369"/>
      <c r="F5" s="369"/>
      <c r="G5" s="369"/>
    </row>
    <row r="6" spans="1:9">
      <c r="A6" s="47" t="s">
        <v>291</v>
      </c>
      <c r="B6" s="370" t="s">
        <v>292</v>
      </c>
      <c r="C6" s="370"/>
      <c r="D6" s="370"/>
      <c r="E6" s="48"/>
    </row>
    <row r="7" spans="1:9">
      <c r="A7" s="49" t="s">
        <v>293</v>
      </c>
      <c r="B7" s="368" t="s">
        <v>294</v>
      </c>
      <c r="C7" s="368"/>
      <c r="D7" s="368"/>
      <c r="E7" s="50"/>
    </row>
    <row r="8" spans="1:9">
      <c r="A8" s="51" t="s">
        <v>295</v>
      </c>
      <c r="B8" s="371" t="s">
        <v>296</v>
      </c>
      <c r="C8" s="368"/>
      <c r="D8" s="368"/>
      <c r="E8" s="50"/>
    </row>
    <row r="9" spans="1:9">
      <c r="A9" s="51" t="s">
        <v>297</v>
      </c>
      <c r="B9" s="368" t="s">
        <v>298</v>
      </c>
      <c r="C9" s="368"/>
      <c r="D9" s="368"/>
      <c r="E9" s="50"/>
    </row>
    <row r="10" spans="1:9" ht="23.4" customHeight="1">
      <c r="A10" s="350" t="s">
        <v>299</v>
      </c>
      <c r="B10" s="350"/>
      <c r="C10" s="350"/>
      <c r="D10" s="350"/>
    </row>
    <row r="11" spans="1:9" ht="26.4" customHeight="1" thickBot="1">
      <c r="A11" s="350"/>
      <c r="B11" s="350"/>
      <c r="C11" s="350"/>
      <c r="D11" s="350"/>
    </row>
    <row r="12" spans="1:9" ht="21" thickBot="1">
      <c r="A12" s="351" t="s">
        <v>300</v>
      </c>
      <c r="B12" s="351"/>
      <c r="C12" s="351"/>
      <c r="D12" s="351"/>
      <c r="F12" s="352" t="s">
        <v>301</v>
      </c>
      <c r="G12" s="353"/>
    </row>
    <row r="13" spans="1:9" ht="15.6" thickBot="1">
      <c r="A13" s="354" t="s">
        <v>302</v>
      </c>
      <c r="B13" s="355"/>
      <c r="C13" s="165" t="s">
        <v>303</v>
      </c>
      <c r="D13" s="166" t="s">
        <v>304</v>
      </c>
      <c r="F13" s="167" t="s">
        <v>305</v>
      </c>
      <c r="G13" s="168" t="s">
        <v>306</v>
      </c>
    </row>
    <row r="14" spans="1:9" ht="15">
      <c r="A14" s="356" t="s">
        <v>353</v>
      </c>
      <c r="B14" s="357"/>
      <c r="C14" s="169" t="s">
        <v>307</v>
      </c>
      <c r="D14" s="170">
        <v>3.4299999999999997E-2</v>
      </c>
      <c r="F14" s="171">
        <v>3.4299999999999997E-2</v>
      </c>
      <c r="G14" s="172">
        <v>6.7100000000000007E-2</v>
      </c>
      <c r="I14" s="173"/>
    </row>
    <row r="15" spans="1:9" ht="15">
      <c r="A15" s="358" t="s">
        <v>354</v>
      </c>
      <c r="B15" s="359"/>
      <c r="C15" s="174" t="s">
        <v>355</v>
      </c>
      <c r="D15" s="175">
        <v>2.8E-3</v>
      </c>
      <c r="F15" s="176">
        <v>2.8E-3</v>
      </c>
      <c r="G15" s="177">
        <v>7.4999999999999997E-3</v>
      </c>
      <c r="I15" s="173"/>
    </row>
    <row r="16" spans="1:9" ht="15">
      <c r="A16" s="358" t="s">
        <v>356</v>
      </c>
      <c r="B16" s="359"/>
      <c r="C16" s="174" t="s">
        <v>308</v>
      </c>
      <c r="D16" s="175">
        <v>0.01</v>
      </c>
      <c r="F16" s="176">
        <v>0.01</v>
      </c>
      <c r="G16" s="177">
        <v>1.7399999999999999E-2</v>
      </c>
      <c r="I16" s="173"/>
    </row>
    <row r="17" spans="1:11" ht="15">
      <c r="A17" s="360" t="s">
        <v>357</v>
      </c>
      <c r="B17" s="361"/>
      <c r="C17" s="178" t="s">
        <v>309</v>
      </c>
      <c r="D17" s="179">
        <v>5.8999999999999999E-3</v>
      </c>
      <c r="F17" s="180">
        <v>5.8999999999999999E-3</v>
      </c>
      <c r="G17" s="181">
        <v>1.3899999999999999E-2</v>
      </c>
      <c r="I17" s="173"/>
    </row>
    <row r="18" spans="1:11" ht="15.6" thickBot="1">
      <c r="A18" s="362" t="s">
        <v>358</v>
      </c>
      <c r="B18" s="363"/>
      <c r="C18" s="182" t="s">
        <v>196</v>
      </c>
      <c r="D18" s="183">
        <v>6.3700000000000007E-2</v>
      </c>
      <c r="F18" s="171">
        <v>6.3E-2</v>
      </c>
      <c r="G18" s="172">
        <v>9.4E-2</v>
      </c>
      <c r="I18" s="173"/>
      <c r="J18" s="173"/>
      <c r="K18" s="184"/>
    </row>
    <row r="19" spans="1:11" ht="15.6" thickTop="1">
      <c r="A19" s="364" t="s">
        <v>310</v>
      </c>
      <c r="B19" s="185" t="s">
        <v>311</v>
      </c>
      <c r="C19" s="366" t="s">
        <v>312</v>
      </c>
      <c r="D19" s="170">
        <v>6.4999999999999997E-3</v>
      </c>
      <c r="F19" s="345" t="s">
        <v>313</v>
      </c>
      <c r="G19" s="346"/>
      <c r="I19" s="173"/>
    </row>
    <row r="20" spans="1:11" ht="15">
      <c r="A20" s="364"/>
      <c r="B20" s="186" t="s">
        <v>314</v>
      </c>
      <c r="C20" s="366"/>
      <c r="D20" s="175">
        <v>0.03</v>
      </c>
      <c r="F20" s="345"/>
      <c r="G20" s="346"/>
      <c r="I20" s="173"/>
    </row>
    <row r="21" spans="1:11" ht="15">
      <c r="A21" s="364"/>
      <c r="B21" s="186" t="s">
        <v>315</v>
      </c>
      <c r="C21" s="366"/>
      <c r="D21" s="175">
        <v>0.05</v>
      </c>
      <c r="F21" s="345"/>
      <c r="G21" s="346"/>
      <c r="I21" s="173"/>
    </row>
    <row r="22" spans="1:11" ht="15.6" thickBot="1">
      <c r="A22" s="365"/>
      <c r="B22" s="187" t="s">
        <v>316</v>
      </c>
      <c r="C22" s="367"/>
      <c r="D22" s="188">
        <v>4.4999999999999998E-2</v>
      </c>
      <c r="F22" s="345"/>
      <c r="G22" s="346"/>
      <c r="I22" s="173"/>
      <c r="J22" s="173"/>
    </row>
    <row r="23" spans="1:11" ht="29.4" customHeight="1" thickBot="1">
      <c r="A23" s="347" t="s">
        <v>359</v>
      </c>
      <c r="B23" s="348"/>
      <c r="C23" s="349"/>
      <c r="D23" s="189">
        <f>SUM(D19:D22)</f>
        <v>0.13150000000000001</v>
      </c>
      <c r="F23" s="345"/>
      <c r="G23" s="346"/>
      <c r="I23" s="173"/>
      <c r="J23" s="173"/>
      <c r="K23" s="173"/>
    </row>
    <row r="24" spans="1:11" ht="15.6" thickBot="1">
      <c r="A24" s="338"/>
      <c r="B24" s="338"/>
      <c r="C24" s="338"/>
      <c r="D24" s="338"/>
      <c r="F24" s="339"/>
      <c r="G24" s="339"/>
    </row>
    <row r="25" spans="1:11" ht="15.6" thickBot="1">
      <c r="A25" s="340" t="s">
        <v>360</v>
      </c>
      <c r="B25" s="341"/>
      <c r="C25" s="342"/>
      <c r="D25" s="190">
        <f>((1+D14+D15+D16)*(1+D17)*(1+D18)/(1-D23))-1</f>
        <v>0.29000770477029358</v>
      </c>
      <c r="F25" s="191">
        <v>0.20760000000000001</v>
      </c>
      <c r="G25" s="192">
        <v>0.3</v>
      </c>
    </row>
    <row r="26" spans="1:11" ht="15.6">
      <c r="A26" s="52"/>
      <c r="B26" s="52"/>
      <c r="C26" s="52"/>
      <c r="D26" s="53"/>
    </row>
    <row r="27" spans="1:11">
      <c r="A27" s="343" t="s">
        <v>317</v>
      </c>
      <c r="B27" s="343"/>
      <c r="C27" s="343"/>
    </row>
    <row r="28" spans="1:11">
      <c r="A28" s="344" t="s">
        <v>318</v>
      </c>
      <c r="B28" s="344"/>
      <c r="C28" s="344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Júnior Oliveira'</cp:lastModifiedBy>
  <cp:lastPrinted>2023-04-06T13:44:14Z</cp:lastPrinted>
  <dcterms:created xsi:type="dcterms:W3CDTF">2023-02-23T13:14:11Z</dcterms:created>
  <dcterms:modified xsi:type="dcterms:W3CDTF">2023-04-06T13:44:30Z</dcterms:modified>
</cp:coreProperties>
</file>