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icom080\Documents\PROCESSO ESCANEADOS GEO OBRAS 2018-2019-2020-2021-2022\PROCESSOS 2022\CONCORRENCIA Nº 008-2022-ESTRADA TRANSGARIMPEIRA\2-FASE EXTERNA\EMPRESAS\"/>
    </mc:Choice>
  </mc:AlternateContent>
  <bookViews>
    <workbookView xWindow="-120" yWindow="-120" windowWidth="21840" windowHeight="13140"/>
  </bookViews>
  <sheets>
    <sheet name="CRONOGRAMA" sheetId="1" r:id="rId1"/>
  </sheets>
  <externalReferences>
    <externalReference r:id="rId2"/>
    <externalReference r:id="rId3"/>
  </externalReferences>
  <definedNames>
    <definedName name="_xlnm.Print_Area" localSheetId="0">CRONOGRAMA!$A$1:$L$34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9" i="1" l="1"/>
  <c r="G19" i="1"/>
  <c r="M18" i="1"/>
  <c r="C18" i="1"/>
  <c r="F19" i="1" s="1"/>
  <c r="B18" i="1"/>
  <c r="K17" i="1"/>
  <c r="F17" i="1"/>
  <c r="E17" i="1"/>
  <c r="M16" i="1"/>
  <c r="C16" i="1"/>
  <c r="J17" i="1" s="1"/>
  <c r="B16" i="1"/>
  <c r="I15" i="1"/>
  <c r="G15" i="1"/>
  <c r="M14" i="1"/>
  <c r="C14" i="1"/>
  <c r="F15" i="1" s="1"/>
  <c r="B14" i="1"/>
  <c r="C12" i="1"/>
  <c r="C20" i="1" s="1"/>
  <c r="B12" i="1"/>
  <c r="A5" i="1"/>
  <c r="F21" i="1" l="1"/>
  <c r="F22" i="1" s="1"/>
  <c r="D12" i="1"/>
  <c r="D6" i="1"/>
  <c r="D16" i="1"/>
  <c r="E13" i="1"/>
  <c r="H15" i="1"/>
  <c r="L17" i="1"/>
  <c r="H19" i="1"/>
  <c r="J19" i="1"/>
  <c r="D14" i="1"/>
  <c r="K15" i="1"/>
  <c r="K21" i="1" s="1"/>
  <c r="K22" i="1" s="1"/>
  <c r="G17" i="1"/>
  <c r="G21" i="1" s="1"/>
  <c r="G22" i="1" s="1"/>
  <c r="D18" i="1"/>
  <c r="K19" i="1"/>
  <c r="J15" i="1"/>
  <c r="J21" i="1" s="1"/>
  <c r="J22" i="1" s="1"/>
  <c r="L15" i="1"/>
  <c r="H17" i="1"/>
  <c r="H21" i="1" s="1"/>
  <c r="H22" i="1" s="1"/>
  <c r="L19" i="1"/>
  <c r="I17" i="1"/>
  <c r="I21" i="1" s="1"/>
  <c r="I22" i="1" s="1"/>
  <c r="E19" i="1"/>
  <c r="E15" i="1"/>
  <c r="E21" i="1" s="1"/>
  <c r="E23" i="1" l="1"/>
  <c r="F23" i="1" s="1"/>
  <c r="G23" i="1" s="1"/>
  <c r="H23" i="1" s="1"/>
  <c r="I23" i="1" s="1"/>
  <c r="J23" i="1" s="1"/>
  <c r="K23" i="1" s="1"/>
  <c r="E22" i="1"/>
  <c r="E24" i="1" s="1"/>
  <c r="F24" i="1" s="1"/>
  <c r="G24" i="1" s="1"/>
  <c r="H24" i="1" s="1"/>
  <c r="I24" i="1" s="1"/>
  <c r="J24" i="1" s="1"/>
  <c r="K24" i="1" s="1"/>
  <c r="L24" i="1" s="1"/>
  <c r="D20" i="1"/>
  <c r="L21" i="1"/>
  <c r="L22" i="1" s="1"/>
  <c r="L23" i="1" l="1"/>
</calcChain>
</file>

<file path=xl/sharedStrings.xml><?xml version="1.0" encoding="utf-8"?>
<sst xmlns="http://schemas.openxmlformats.org/spreadsheetml/2006/main" count="27" uniqueCount="20">
  <si>
    <t>AGR BOTELHO ENGENHARIA LTDA</t>
  </si>
  <si>
    <r>
      <rPr>
        <b/>
        <sz val="11"/>
        <color indexed="8"/>
        <rFont val="Courier New"/>
        <family val="3"/>
      </rPr>
      <t xml:space="preserve">PROPRIETÁRIO: </t>
    </r>
    <r>
      <rPr>
        <sz val="10"/>
        <color indexed="8"/>
        <rFont val="Courier New"/>
        <family val="3"/>
      </rPr>
      <t>MUNICÍPIO DE ITAITUBA</t>
    </r>
  </si>
  <si>
    <t>DATA DA EXPEDIÇÃO: 08/06/2022</t>
  </si>
  <si>
    <t>VALOR</t>
  </si>
  <si>
    <r>
      <rPr>
        <b/>
        <sz val="11"/>
        <color indexed="8"/>
        <rFont val="Courier New"/>
        <family val="3"/>
      </rPr>
      <t>LOCAL DA OBRA:</t>
    </r>
    <r>
      <rPr>
        <sz val="10"/>
        <color indexed="8"/>
        <rFont val="Courier New"/>
        <family val="3"/>
      </rPr>
      <t xml:space="preserve"> ITAITUBA</t>
    </r>
  </si>
  <si>
    <t>CRONOGRAMA FÍSICO-FINANCEIRO DETALHADO</t>
  </si>
  <si>
    <t>ITEM</t>
  </si>
  <si>
    <t>DISCRIMINAÇÃO DOS SERVIÇOS</t>
  </si>
  <si>
    <t>UNID.</t>
  </si>
  <si>
    <t>%</t>
  </si>
  <si>
    <t>DIAS</t>
  </si>
  <si>
    <t>1.0</t>
  </si>
  <si>
    <t>2.0</t>
  </si>
  <si>
    <t>3.0</t>
  </si>
  <si>
    <t>4.0</t>
  </si>
  <si>
    <t>TOTAL</t>
  </si>
  <si>
    <t>PARCIAL SIMPLES R$</t>
  </si>
  <si>
    <t>PERCENTUAIS SIMPLES %</t>
  </si>
  <si>
    <t>PARCIAIS ACUMULADOS R$</t>
  </si>
  <si>
    <t>PERCENTUAIS ACUMULADOS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</si>
</sst>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&quot;R$&quot;\ * #,##0.00_-;\-&quot;R$&quot;\ * #,##0.00_-;_-&quot;R$&quot;\ * &quot;-&quot;??_-;_-@_-"/>
    <numFmt numFmtId="165" formatCode="_-* #,##0.00_-;\-* #,##0.00_-;_-* \-??_-;_-@_-"/>
    <numFmt numFmtId="166" formatCode="_-[$R$-416]* #,##0.00_-;\-[$R$-416]* #,##0.00_-;_-[$R$-416]* &quot;-&quot;??_-;_-@_-"/>
    <numFmt numFmtId="167" formatCode="_-&quot;R$ &quot;* #,##0.00_-;&quot;-R$ &quot;* #,##0.00_-;_-&quot;R$ &quot;* \-??_-;_-@_-"/>
    <numFmt numFmtId="168" formatCode="0.0%"/>
  </numFmts>
  <fonts count="15" x14ac:knownFonts="1">
    <font>
      <sz val="11"/>
      <color theme="1"/>
      <name val="Calibri"/>
      <family val="2"/>
      <scheme val="minor"/>
    </font>
    <font>
      <sz val="20"/>
      <name val="Courier New"/>
      <family val="3"/>
    </font>
    <font>
      <sz val="11"/>
      <color indexed="8"/>
      <name val="Courier New"/>
      <family val="3"/>
    </font>
    <font>
      <b/>
      <sz val="11"/>
      <color indexed="8"/>
      <name val="Courier New"/>
      <family val="3"/>
    </font>
    <font>
      <sz val="10"/>
      <color indexed="8"/>
      <name val="Courier New"/>
      <family val="3"/>
    </font>
    <font>
      <sz val="10"/>
      <name val="Arial"/>
      <family val="2"/>
    </font>
    <font>
      <i/>
      <sz val="12"/>
      <name val="Arial"/>
      <family val="2"/>
    </font>
    <font>
      <sz val="11"/>
      <color indexed="8"/>
      <name val="Calibri"/>
      <family val="2"/>
    </font>
    <font>
      <b/>
      <sz val="14"/>
      <color indexed="8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  <font>
      <sz val="11"/>
      <color indexed="8"/>
      <name val="Arial"/>
      <family val="2"/>
    </font>
    <font>
      <b/>
      <sz val="12"/>
      <name val="Arial"/>
      <family val="2"/>
    </font>
    <font>
      <b/>
      <sz val="12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indexed="9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5" fillId="0" borderId="0"/>
    <xf numFmtId="0" fontId="7" fillId="0" borderId="0"/>
    <xf numFmtId="165" fontId="7" fillId="0" borderId="0" applyFill="0" applyBorder="0" applyAlignment="0" applyProtection="0"/>
    <xf numFmtId="0" fontId="5" fillId="0" borderId="0"/>
    <xf numFmtId="9" fontId="7" fillId="0" borderId="0" applyFill="0" applyBorder="0" applyAlignment="0" applyProtection="0"/>
    <xf numFmtId="167" fontId="7" fillId="0" borderId="0" applyFill="0" applyBorder="0" applyAlignment="0" applyProtection="0"/>
  </cellStyleXfs>
  <cellXfs count="69">
    <xf numFmtId="0" fontId="0" fillId="0" borderId="0" xfId="0"/>
    <xf numFmtId="165" fontId="9" fillId="0" borderId="24" xfId="3" applyFont="1" applyFill="1" applyBorder="1" applyAlignment="1">
      <alignment horizontal="center" vertical="center" wrapText="1"/>
    </xf>
    <xf numFmtId="0" fontId="9" fillId="0" borderId="28" xfId="3" applyNumberFormat="1" applyFont="1" applyFill="1" applyBorder="1" applyAlignment="1">
      <alignment horizontal="center" vertical="center" wrapText="1"/>
    </xf>
    <xf numFmtId="10" fontId="10" fillId="0" borderId="24" xfId="5" applyNumberFormat="1" applyFont="1" applyBorder="1" applyAlignment="1">
      <alignment vertical="center"/>
    </xf>
    <xf numFmtId="164" fontId="10" fillId="0" borderId="29" xfId="6" applyNumberFormat="1" applyFont="1" applyBorder="1" applyAlignment="1">
      <alignment vertical="center"/>
    </xf>
    <xf numFmtId="168" fontId="10" fillId="0" borderId="24" xfId="5" applyNumberFormat="1" applyFont="1" applyBorder="1" applyAlignment="1">
      <alignment vertical="center"/>
    </xf>
    <xf numFmtId="168" fontId="0" fillId="0" borderId="0" xfId="0" applyNumberFormat="1" applyAlignment="1">
      <alignment horizontal="right"/>
    </xf>
    <xf numFmtId="167" fontId="14" fillId="0" borderId="26" xfId="6" applyFont="1" applyBorder="1" applyAlignment="1">
      <alignment horizontal="right" vertical="center"/>
    </xf>
    <xf numFmtId="10" fontId="14" fillId="0" borderId="27" xfId="6" applyNumberFormat="1" applyFont="1" applyBorder="1" applyAlignment="1">
      <alignment horizontal="center" vertical="center"/>
    </xf>
    <xf numFmtId="1" fontId="13" fillId="0" borderId="34" xfId="1" applyNumberFormat="1" applyFont="1" applyBorder="1" applyAlignment="1">
      <alignment vertical="top"/>
    </xf>
    <xf numFmtId="164" fontId="13" fillId="0" borderId="24" xfId="6" applyNumberFormat="1" applyFont="1" applyBorder="1" applyAlignment="1">
      <alignment horizontal="center" vertical="center"/>
    </xf>
    <xf numFmtId="10" fontId="10" fillId="0" borderId="35" xfId="6" applyNumberFormat="1" applyFont="1" applyBorder="1" applyAlignment="1">
      <alignment horizontal="center" vertical="center"/>
    </xf>
    <xf numFmtId="164" fontId="13" fillId="0" borderId="36" xfId="6" applyNumberFormat="1" applyFont="1" applyBorder="1" applyAlignment="1">
      <alignment horizontal="center" vertical="center"/>
    </xf>
    <xf numFmtId="164" fontId="13" fillId="0" borderId="35" xfId="6" applyNumberFormat="1" applyFont="1" applyBorder="1" applyAlignment="1">
      <alignment horizontal="center" vertical="center"/>
    </xf>
    <xf numFmtId="1" fontId="13" fillId="0" borderId="38" xfId="1" applyNumberFormat="1" applyFont="1" applyBorder="1" applyAlignment="1">
      <alignment vertical="top"/>
    </xf>
    <xf numFmtId="10" fontId="10" fillId="0" borderId="29" xfId="6" applyNumberFormat="1" applyFont="1" applyBorder="1" applyAlignment="1">
      <alignment horizontal="center" vertical="center"/>
    </xf>
    <xf numFmtId="0" fontId="12" fillId="0" borderId="2" xfId="2" applyFont="1" applyBorder="1" applyAlignment="1">
      <alignment horizontal="center"/>
    </xf>
    <xf numFmtId="0" fontId="12" fillId="0" borderId="0" xfId="2" applyFont="1" applyAlignment="1">
      <alignment horizontal="center"/>
    </xf>
    <xf numFmtId="0" fontId="13" fillId="0" borderId="25" xfId="4" applyFont="1" applyBorder="1" applyAlignment="1">
      <alignment horizontal="center" vertical="center"/>
    </xf>
    <xf numFmtId="0" fontId="13" fillId="0" borderId="26" xfId="4" applyFont="1" applyBorder="1" applyAlignment="1">
      <alignment horizontal="center" vertical="center"/>
    </xf>
    <xf numFmtId="0" fontId="10" fillId="0" borderId="30" xfId="4" applyFont="1" applyBorder="1" applyAlignment="1">
      <alignment horizontal="center" vertical="center"/>
    </xf>
    <xf numFmtId="0" fontId="10" fillId="0" borderId="31" xfId="4" applyFont="1" applyBorder="1" applyAlignment="1">
      <alignment horizontal="center" vertical="center"/>
    </xf>
    <xf numFmtId="0" fontId="10" fillId="0" borderId="32" xfId="4" applyFont="1" applyBorder="1" applyAlignment="1">
      <alignment horizontal="center" vertical="center"/>
    </xf>
    <xf numFmtId="1" fontId="13" fillId="0" borderId="33" xfId="1" applyNumberFormat="1" applyFont="1" applyBorder="1" applyAlignment="1">
      <alignment horizontal="center" vertical="center"/>
    </xf>
    <xf numFmtId="1" fontId="13" fillId="0" borderId="34" xfId="1" applyNumberFormat="1" applyFont="1" applyBorder="1" applyAlignment="1">
      <alignment horizontal="center" vertical="center"/>
    </xf>
    <xf numFmtId="1" fontId="13" fillId="0" borderId="37" xfId="1" applyNumberFormat="1" applyFont="1" applyBorder="1" applyAlignment="1">
      <alignment horizontal="center" vertical="center"/>
    </xf>
    <xf numFmtId="1" fontId="13" fillId="0" borderId="38" xfId="1" applyNumberFormat="1" applyFont="1" applyBorder="1" applyAlignment="1">
      <alignment horizontal="center" vertical="center"/>
    </xf>
    <xf numFmtId="3" fontId="10" fillId="0" borderId="25" xfId="4" applyNumberFormat="1" applyFont="1" applyBorder="1" applyAlignment="1">
      <alignment horizontal="center" vertical="center"/>
    </xf>
    <xf numFmtId="0" fontId="10" fillId="0" borderId="25" xfId="4" applyFont="1" applyBorder="1" applyAlignment="1">
      <alignment horizontal="center" vertical="center"/>
    </xf>
    <xf numFmtId="0" fontId="10" fillId="0" borderId="26" xfId="4" applyFont="1" applyBorder="1" applyAlignment="1">
      <alignment horizontal="left" vertical="center" wrapText="1"/>
    </xf>
    <xf numFmtId="166" fontId="11" fillId="0" borderId="26" xfId="3" applyNumberFormat="1" applyFont="1" applyBorder="1" applyAlignment="1">
      <alignment horizontal="center" vertical="center"/>
    </xf>
    <xf numFmtId="10" fontId="12" fillId="3" borderId="27" xfId="5" applyNumberFormat="1" applyFont="1" applyFill="1" applyBorder="1" applyAlignment="1">
      <alignment horizontal="center" vertical="center" wrapText="1"/>
    </xf>
    <xf numFmtId="0" fontId="6" fillId="2" borderId="18" xfId="1" applyFont="1" applyFill="1" applyBorder="1" applyAlignment="1">
      <alignment horizontal="center" vertical="center"/>
    </xf>
    <xf numFmtId="0" fontId="6" fillId="2" borderId="19" xfId="1" applyFont="1" applyFill="1" applyBorder="1" applyAlignment="1">
      <alignment horizontal="center" vertical="center"/>
    </xf>
    <xf numFmtId="0" fontId="6" fillId="2" borderId="20" xfId="1" applyFont="1" applyFill="1" applyBorder="1" applyAlignment="1">
      <alignment horizontal="center" vertical="center"/>
    </xf>
    <xf numFmtId="0" fontId="8" fillId="0" borderId="1" xfId="2" applyFont="1" applyBorder="1" applyAlignment="1">
      <alignment horizontal="center" vertical="center"/>
    </xf>
    <xf numFmtId="0" fontId="8" fillId="0" borderId="2" xfId="2" applyFont="1" applyBorder="1" applyAlignment="1">
      <alignment horizontal="center" vertical="center"/>
    </xf>
    <xf numFmtId="0" fontId="8" fillId="0" borderId="3" xfId="2" applyFont="1" applyBorder="1" applyAlignment="1">
      <alignment horizontal="center" vertical="center"/>
    </xf>
    <xf numFmtId="0" fontId="8" fillId="0" borderId="6" xfId="2" applyFont="1" applyBorder="1" applyAlignment="1">
      <alignment horizontal="center" vertical="center"/>
    </xf>
    <xf numFmtId="0" fontId="8" fillId="0" borderId="7" xfId="2" applyFont="1" applyBorder="1" applyAlignment="1">
      <alignment horizontal="center" vertical="center"/>
    </xf>
    <xf numFmtId="0" fontId="8" fillId="0" borderId="8" xfId="2" applyFont="1" applyBorder="1" applyAlignment="1">
      <alignment horizontal="center" vertical="center"/>
    </xf>
    <xf numFmtId="0" fontId="9" fillId="0" borderId="21" xfId="2" applyFont="1" applyBorder="1" applyAlignment="1">
      <alignment horizontal="center" vertical="center" wrapText="1"/>
    </xf>
    <xf numFmtId="0" fontId="9" fillId="0" borderId="25" xfId="2" applyFont="1" applyBorder="1" applyAlignment="1">
      <alignment horizontal="center" vertical="center" wrapText="1"/>
    </xf>
    <xf numFmtId="0" fontId="9" fillId="0" borderId="22" xfId="2" applyFont="1" applyBorder="1" applyAlignment="1">
      <alignment horizontal="center" vertical="center" wrapText="1"/>
    </xf>
    <xf numFmtId="0" fontId="9" fillId="0" borderId="26" xfId="2" applyFont="1" applyBorder="1" applyAlignment="1">
      <alignment horizontal="center" vertical="center" wrapText="1"/>
    </xf>
    <xf numFmtId="165" fontId="9" fillId="0" borderId="23" xfId="3" applyFont="1" applyFill="1" applyBorder="1" applyAlignment="1">
      <alignment horizontal="center" vertical="center" wrapText="1"/>
    </xf>
    <xf numFmtId="165" fontId="9" fillId="0" borderId="27" xfId="3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4" fontId="3" fillId="0" borderId="14" xfId="0" applyNumberFormat="1" applyFont="1" applyBorder="1" applyAlignment="1">
      <alignment horizontal="left" vertical="center" wrapText="1"/>
    </xf>
    <xf numFmtId="4" fontId="3" fillId="0" borderId="15" xfId="0" applyNumberFormat="1" applyFont="1" applyBorder="1" applyAlignment="1">
      <alignment horizontal="left" vertical="center" wrapText="1"/>
    </xf>
    <xf numFmtId="4" fontId="3" fillId="0" borderId="16" xfId="0" applyNumberFormat="1" applyFont="1" applyBorder="1" applyAlignment="1">
      <alignment horizontal="left" vertical="center" wrapText="1"/>
    </xf>
  </cellXfs>
  <cellStyles count="7">
    <cellStyle name="Moeda 6" xfId="6"/>
    <cellStyle name="Normal" xfId="0" builtinId="0"/>
    <cellStyle name="Normal 2 2" xfId="1"/>
    <cellStyle name="Normal 5 2" xfId="4"/>
    <cellStyle name="Normal 6" xfId="2"/>
    <cellStyle name="Porcentagem 3" xfId="5"/>
    <cellStyle name="Vírgula 7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195542</xdr:colOff>
      <xdr:row>0</xdr:row>
      <xdr:rowOff>160163</xdr:rowOff>
    </xdr:from>
    <xdr:ext cx="1093135" cy="680278"/>
    <xdr:pic>
      <xdr:nvPicPr>
        <xdr:cNvPr id="2" name="image1.png">
          <a:extLst>
            <a:ext uri="{FF2B5EF4-FFF2-40B4-BE49-F238E27FC236}">
              <a16:creationId xmlns:a16="http://schemas.microsoft.com/office/drawing/2014/main" xmlns="" id="{9E5E37EF-63CA-4ABD-AE6B-6E1AB32606B2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95542" y="160163"/>
          <a:ext cx="1093135" cy="680278"/>
        </a:xfrm>
        <a:prstGeom prst="rect">
          <a:avLst/>
        </a:prstGeom>
        <a:noFill/>
      </xdr:spPr>
    </xdr:pic>
    <xdr:clientData fLocksWithSheet="0"/>
  </xdr:oneCellAnchor>
  <xdr:twoCellAnchor>
    <xdr:from>
      <xdr:col>4</xdr:col>
      <xdr:colOff>1333500</xdr:colOff>
      <xdr:row>29</xdr:row>
      <xdr:rowOff>123265</xdr:rowOff>
    </xdr:from>
    <xdr:to>
      <xdr:col>8</xdr:col>
      <xdr:colOff>772023</xdr:colOff>
      <xdr:row>35</xdr:row>
      <xdr:rowOff>32921</xdr:rowOff>
    </xdr:to>
    <xdr:sp macro="" textlink="">
      <xdr:nvSpPr>
        <xdr:cNvPr id="3" name="Text Box 8">
          <a:extLst>
            <a:ext uri="{FF2B5EF4-FFF2-40B4-BE49-F238E27FC236}">
              <a16:creationId xmlns:a16="http://schemas.microsoft.com/office/drawing/2014/main" xmlns="" id="{4D7C7DFA-80E6-4B6C-A7D8-8D0E5986CF86}"/>
            </a:ext>
          </a:extLst>
        </xdr:cNvPr>
        <xdr:cNvSpPr txBox="1">
          <a:spLocks noChangeArrowheads="1"/>
        </xdr:cNvSpPr>
      </xdr:nvSpPr>
      <xdr:spPr bwMode="auto">
        <a:xfrm>
          <a:off x="6848475" y="7800415"/>
          <a:ext cx="5229723" cy="10526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pt-BR" sz="1000" b="0" i="0" strike="noStrike">
              <a:solidFill>
                <a:srgbClr val="000000"/>
              </a:solidFill>
              <a:latin typeface="Arial"/>
              <a:cs typeface="Arial"/>
            </a:rPr>
            <a:t>  </a:t>
          </a:r>
          <a:r>
            <a:rPr lang="pt-BR" sz="1100" b="0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_________________________________  </a:t>
          </a:r>
          <a:endParaRPr lang="pt-BR" sz="1200" b="0" i="0" strike="noStrike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pt-BR" sz="1200" b="0" i="0" u="none" strike="noStrike" baseline="0"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AGR BOTELHO ENGENHARIA </a:t>
          </a:r>
        </a:p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pt-BR" sz="1200" b="0" i="0" u="none" strike="noStrike" baseline="0"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RENATO DE SOUZA BOTELHO</a:t>
          </a:r>
        </a:p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pt-BR" sz="1200" b="0" i="0" u="none" strike="noStrike" baseline="0"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CPF: 098.548.566-31</a:t>
          </a:r>
          <a:endParaRPr lang="pt-BR" sz="1000" b="0" i="0" u="none" strike="noStrike" baseline="0"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  <xdr:twoCellAnchor>
    <xdr:from>
      <xdr:col>9</xdr:col>
      <xdr:colOff>1272988</xdr:colOff>
      <xdr:row>26</xdr:row>
      <xdr:rowOff>73958</xdr:rowOff>
    </xdr:from>
    <xdr:to>
      <xdr:col>11</xdr:col>
      <xdr:colOff>835959</xdr:colOff>
      <xdr:row>28</xdr:row>
      <xdr:rowOff>85164</xdr:rowOff>
    </xdr:to>
    <xdr:sp macro="" textlink="">
      <xdr:nvSpPr>
        <xdr:cNvPr id="4" name="Text Box 8">
          <a:extLst>
            <a:ext uri="{FF2B5EF4-FFF2-40B4-BE49-F238E27FC236}">
              <a16:creationId xmlns:a16="http://schemas.microsoft.com/office/drawing/2014/main" xmlns="" id="{5CD210D6-81D8-4432-9714-87021B45EF6D}"/>
            </a:ext>
          </a:extLst>
        </xdr:cNvPr>
        <xdr:cNvSpPr txBox="1">
          <a:spLocks noChangeArrowheads="1"/>
        </xdr:cNvSpPr>
      </xdr:nvSpPr>
      <xdr:spPr bwMode="auto">
        <a:xfrm>
          <a:off x="14074588" y="7179608"/>
          <a:ext cx="2553821" cy="3922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pt-BR" sz="1200" b="0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Itaituba, 24 de outubro de 2022</a:t>
          </a:r>
          <a:endParaRPr lang="pt-BR" sz="1200" b="0" i="0" u="none" strike="noStrike" baseline="0"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microsoft.com/office/2019/04/relationships/externalLinkLongPath" Target="/personal/gustavo_botelho_agrbotelho_com_br/Documents/AGR%20BOTELHO%20COMP/Comercial/Propostas%20Comerciais/249-%20Itaituba%20-%20bueiro/Documentos_Retifica&#231;&#227;o/Edital/planilha-orcamentaria-editavel%20(1).xlsx?24ADEFE0" TargetMode="External"/><Relationship Id="rId1" Type="http://schemas.openxmlformats.org/officeDocument/2006/relationships/externalLinkPath" Target="file:///\\24ADEFE0\planilha-orcamentaria-editavel%20(1)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microsoft.com/office/2019/04/relationships/externalLinkLongPath" Target="/personal/gustavo_botelho_agrbotelho_com_br/Documents/AGR%20BOTELHO%20COMP/Comercial/Propostas%20Comerciais/249-%20Itaituba%20-%20bueiro/Documentos_Retifica&#231;&#227;o/Proposta/PROPOSTA%20FINANCEIRA/PEN%20DRIVE/Planilha-Cronograma-BDI.xlsx?C833521D" TargetMode="External"/><Relationship Id="rId1" Type="http://schemas.openxmlformats.org/officeDocument/2006/relationships/externalLinkPath" Target="file:///\\C833521D\Planilha-Cronograma-BD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ÁLCULO"/>
      <sheetName val="ORÇAMENTO"/>
      <sheetName val="CRONOGRAMA"/>
      <sheetName val="COMPOSIÇÃO DO BDI"/>
    </sheetNames>
    <sheetDataSet>
      <sheetData sheetId="0"/>
      <sheetData sheetId="1">
        <row r="8">
          <cell r="A8" t="str">
            <v>OBRA: CONSTRUÇÃO DE OBRAS DE ARTES NA ESTRADA TRANSGARIMPEIRA</v>
          </cell>
        </row>
        <row r="14">
          <cell r="B14" t="str">
            <v>SERVIÇOS PRELIMINARES</v>
          </cell>
        </row>
        <row r="16">
          <cell r="B16" t="str">
            <v>MOVIMENTO DE TERRA</v>
          </cell>
        </row>
        <row r="27">
          <cell r="B27" t="str">
            <v>GALERIAS EM TUBO CIRCULAR DE AÇO ARMCO STACO</v>
          </cell>
        </row>
        <row r="50">
          <cell r="B50" t="str">
            <v>BUEIROS TUBULAR DE CONCRETO ARMADO</v>
          </cell>
        </row>
      </sheetData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ILHA DE PREÇOS "/>
      <sheetName val="CRONOGRAMA"/>
      <sheetName val="COMPOSIÇÃO DO BDI"/>
    </sheetNames>
    <sheetDataSet>
      <sheetData sheetId="0">
        <row r="10">
          <cell r="G10">
            <v>3642.24</v>
          </cell>
        </row>
        <row r="12">
          <cell r="G12">
            <v>1856488.4000000001</v>
          </cell>
        </row>
        <row r="23">
          <cell r="G23">
            <v>9357121.6400000006</v>
          </cell>
        </row>
        <row r="46">
          <cell r="G46">
            <v>3199353.1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"/>
  <sheetViews>
    <sheetView tabSelected="1" view="pageBreakPreview" zoomScale="40" zoomScaleNormal="90" zoomScaleSheetLayoutView="40" workbookViewId="0">
      <selection sqref="A1:L3"/>
    </sheetView>
  </sheetViews>
  <sheetFormatPr defaultRowHeight="15" x14ac:dyDescent="0.25"/>
  <cols>
    <col min="1" max="1" width="9.5703125" customWidth="1"/>
    <col min="2" max="2" width="39.42578125" customWidth="1"/>
    <col min="3" max="3" width="22.42578125" customWidth="1"/>
    <col min="4" max="4" width="11.28515625" customWidth="1"/>
    <col min="5" max="6" width="21" bestFit="1" customWidth="1"/>
    <col min="7" max="11" width="22.42578125" bestFit="1" customWidth="1"/>
    <col min="12" max="12" width="23.85546875" bestFit="1" customWidth="1"/>
  </cols>
  <sheetData>
    <row r="1" spans="1:13" ht="24" customHeight="1" x14ac:dyDescent="0.25">
      <c r="A1" s="47" t="s">
        <v>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9"/>
    </row>
    <row r="2" spans="1:13" ht="23.25" customHeight="1" x14ac:dyDescent="0.25">
      <c r="A2" s="50"/>
      <c r="B2" s="51"/>
      <c r="C2" s="51"/>
      <c r="D2" s="51"/>
      <c r="E2" s="51"/>
      <c r="F2" s="51"/>
      <c r="G2" s="51"/>
      <c r="H2" s="51"/>
      <c r="I2" s="51"/>
      <c r="J2" s="51"/>
      <c r="K2" s="51"/>
      <c r="L2" s="52"/>
    </row>
    <row r="3" spans="1:13" ht="28.5" customHeight="1" thickBot="1" x14ac:dyDescent="0.3">
      <c r="A3" s="53"/>
      <c r="B3" s="54"/>
      <c r="C3" s="54"/>
      <c r="D3" s="54"/>
      <c r="E3" s="54"/>
      <c r="F3" s="54"/>
      <c r="G3" s="54"/>
      <c r="H3" s="54"/>
      <c r="I3" s="54"/>
      <c r="J3" s="54"/>
      <c r="K3" s="54"/>
      <c r="L3" s="55"/>
    </row>
    <row r="4" spans="1:13" ht="29.25" customHeight="1" thickBot="1" x14ac:dyDescent="0.3">
      <c r="A4" s="56" t="s">
        <v>1</v>
      </c>
      <c r="B4" s="57"/>
      <c r="C4" s="57"/>
      <c r="D4" s="58" t="s">
        <v>2</v>
      </c>
      <c r="E4" s="59"/>
      <c r="F4" s="59"/>
      <c r="G4" s="59"/>
      <c r="H4" s="59"/>
      <c r="I4" s="59"/>
      <c r="J4" s="59"/>
      <c r="K4" s="59"/>
      <c r="L4" s="60"/>
    </row>
    <row r="5" spans="1:13" ht="31.5" customHeight="1" thickTop="1" thickBot="1" x14ac:dyDescent="0.3">
      <c r="A5" s="56" t="str">
        <f>[1]ORÇAMENTO!A8</f>
        <v>OBRA: CONSTRUÇÃO DE OBRAS DE ARTES NA ESTRADA TRANSGARIMPEIRA</v>
      </c>
      <c r="B5" s="57"/>
      <c r="C5" s="57"/>
      <c r="D5" s="61" t="s">
        <v>3</v>
      </c>
      <c r="E5" s="62"/>
      <c r="F5" s="62"/>
      <c r="G5" s="62"/>
      <c r="H5" s="62"/>
      <c r="I5" s="62"/>
      <c r="J5" s="62"/>
      <c r="K5" s="62"/>
      <c r="L5" s="63"/>
    </row>
    <row r="6" spans="1:13" ht="27.75" customHeight="1" thickTop="1" thickBot="1" x14ac:dyDescent="0.3">
      <c r="A6" s="64" t="s">
        <v>4</v>
      </c>
      <c r="B6" s="65"/>
      <c r="C6" s="65"/>
      <c r="D6" s="66">
        <f>C20</f>
        <v>14416605.380000001</v>
      </c>
      <c r="E6" s="67"/>
      <c r="F6" s="67"/>
      <c r="G6" s="67"/>
      <c r="H6" s="67"/>
      <c r="I6" s="67"/>
      <c r="J6" s="67"/>
      <c r="K6" s="67"/>
      <c r="L6" s="68"/>
    </row>
    <row r="7" spans="1:13" ht="16.5" thickTop="1" thickBot="1" x14ac:dyDescent="0.3">
      <c r="A7" s="32"/>
      <c r="B7" s="33"/>
      <c r="C7" s="33"/>
      <c r="D7" s="33"/>
      <c r="E7" s="33"/>
      <c r="F7" s="33"/>
      <c r="G7" s="33"/>
      <c r="H7" s="33"/>
      <c r="I7" s="33"/>
      <c r="J7" s="33"/>
      <c r="K7" s="33"/>
      <c r="L7" s="34"/>
    </row>
    <row r="8" spans="1:13" ht="17.45" customHeight="1" x14ac:dyDescent="0.25">
      <c r="A8" s="35" t="s">
        <v>5</v>
      </c>
      <c r="B8" s="36"/>
      <c r="C8" s="36"/>
      <c r="D8" s="36"/>
      <c r="E8" s="36"/>
      <c r="F8" s="36"/>
      <c r="G8" s="36"/>
      <c r="H8" s="36"/>
      <c r="I8" s="36"/>
      <c r="J8" s="36"/>
      <c r="K8" s="36"/>
      <c r="L8" s="37"/>
    </row>
    <row r="9" spans="1:13" ht="15.75" thickBot="1" x14ac:dyDescent="0.3">
      <c r="A9" s="38"/>
      <c r="B9" s="39"/>
      <c r="C9" s="39"/>
      <c r="D9" s="39"/>
      <c r="E9" s="39"/>
      <c r="F9" s="39"/>
      <c r="G9" s="39"/>
      <c r="H9" s="39"/>
      <c r="I9" s="39"/>
      <c r="J9" s="39"/>
      <c r="K9" s="39"/>
      <c r="L9" s="40"/>
    </row>
    <row r="10" spans="1:13" ht="15.75" x14ac:dyDescent="0.25">
      <c r="A10" s="41" t="s">
        <v>6</v>
      </c>
      <c r="B10" s="43" t="s">
        <v>7</v>
      </c>
      <c r="C10" s="43" t="s">
        <v>8</v>
      </c>
      <c r="D10" s="45" t="s">
        <v>9</v>
      </c>
      <c r="E10" s="1" t="s">
        <v>10</v>
      </c>
      <c r="F10" s="1" t="s">
        <v>10</v>
      </c>
      <c r="G10" s="1" t="s">
        <v>10</v>
      </c>
      <c r="H10" s="1" t="s">
        <v>10</v>
      </c>
      <c r="I10" s="1" t="s">
        <v>10</v>
      </c>
      <c r="J10" s="1" t="s">
        <v>10</v>
      </c>
      <c r="K10" s="1" t="s">
        <v>10</v>
      </c>
      <c r="L10" s="1" t="s">
        <v>10</v>
      </c>
    </row>
    <row r="11" spans="1:13" ht="16.5" thickBot="1" x14ac:dyDescent="0.3">
      <c r="A11" s="42"/>
      <c r="B11" s="44"/>
      <c r="C11" s="44"/>
      <c r="D11" s="46"/>
      <c r="E11" s="2">
        <v>30</v>
      </c>
      <c r="F11" s="2">
        <v>60</v>
      </c>
      <c r="G11" s="2">
        <v>90</v>
      </c>
      <c r="H11" s="2">
        <v>120</v>
      </c>
      <c r="I11" s="2">
        <v>150</v>
      </c>
      <c r="J11" s="2">
        <v>180</v>
      </c>
      <c r="K11" s="2">
        <v>210</v>
      </c>
      <c r="L11" s="2">
        <v>240</v>
      </c>
    </row>
    <row r="12" spans="1:13" x14ac:dyDescent="0.25">
      <c r="A12" s="27" t="s">
        <v>11</v>
      </c>
      <c r="B12" s="29" t="str">
        <f>[1]ORÇAMENTO!B14</f>
        <v>SERVIÇOS PRELIMINARES</v>
      </c>
      <c r="C12" s="30">
        <f>'[2]PLANILHA DE PREÇOS '!G10</f>
        <v>3642.24</v>
      </c>
      <c r="D12" s="31">
        <f>ROUND(C12/$C$20,5)</f>
        <v>2.5000000000000001E-4</v>
      </c>
      <c r="E12" s="3">
        <v>1</v>
      </c>
      <c r="F12" s="3"/>
      <c r="G12" s="3"/>
      <c r="H12" s="3"/>
      <c r="I12" s="3"/>
      <c r="J12" s="3"/>
      <c r="K12" s="3"/>
      <c r="L12" s="3"/>
    </row>
    <row r="13" spans="1:13" ht="15.75" thickBot="1" x14ac:dyDescent="0.3">
      <c r="A13" s="28"/>
      <c r="B13" s="29"/>
      <c r="C13" s="30"/>
      <c r="D13" s="31"/>
      <c r="E13" s="4">
        <f>E12*$C$12</f>
        <v>3642.24</v>
      </c>
      <c r="F13" s="4"/>
      <c r="G13" s="4"/>
      <c r="H13" s="4"/>
      <c r="I13" s="4"/>
      <c r="J13" s="4"/>
      <c r="K13" s="4"/>
      <c r="L13" s="4"/>
    </row>
    <row r="14" spans="1:13" x14ac:dyDescent="0.25">
      <c r="A14" s="27" t="s">
        <v>12</v>
      </c>
      <c r="B14" s="29" t="str">
        <f>[1]ORÇAMENTO!B16</f>
        <v>MOVIMENTO DE TERRA</v>
      </c>
      <c r="C14" s="30">
        <f>'[2]PLANILHA DE PREÇOS '!G12</f>
        <v>1856488.4000000001</v>
      </c>
      <c r="D14" s="31">
        <f>ROUND(C14/$C$20,5)</f>
        <v>0.12877</v>
      </c>
      <c r="E14" s="5">
        <v>0.2</v>
      </c>
      <c r="F14" s="3">
        <v>0.2</v>
      </c>
      <c r="G14" s="3">
        <v>0.2</v>
      </c>
      <c r="H14" s="3">
        <v>0.1</v>
      </c>
      <c r="I14" s="3">
        <v>0.1</v>
      </c>
      <c r="J14" s="3">
        <v>0.1</v>
      </c>
      <c r="K14" s="3">
        <v>0.05</v>
      </c>
      <c r="L14" s="3">
        <v>0.05</v>
      </c>
      <c r="M14" s="6">
        <f>SUM(E14:L14)</f>
        <v>1</v>
      </c>
    </row>
    <row r="15" spans="1:13" ht="15.75" thickBot="1" x14ac:dyDescent="0.3">
      <c r="A15" s="28"/>
      <c r="B15" s="29"/>
      <c r="C15" s="30"/>
      <c r="D15" s="31"/>
      <c r="E15" s="4">
        <f>E14*$C$14</f>
        <v>371297.68000000005</v>
      </c>
      <c r="F15" s="4">
        <f>F14*$C$14</f>
        <v>371297.68000000005</v>
      </c>
      <c r="G15" s="4">
        <f>G14*$C$14</f>
        <v>371297.68000000005</v>
      </c>
      <c r="H15" s="4">
        <f>H14*$C$14</f>
        <v>185648.84000000003</v>
      </c>
      <c r="I15" s="4">
        <f>I14*$C$14</f>
        <v>185648.84000000003</v>
      </c>
      <c r="J15" s="4">
        <f>C14*J14</f>
        <v>185648.84000000003</v>
      </c>
      <c r="K15" s="4">
        <f>C14*K14</f>
        <v>92824.420000000013</v>
      </c>
      <c r="L15" s="4">
        <f>C14*L14</f>
        <v>92824.420000000013</v>
      </c>
    </row>
    <row r="16" spans="1:13" x14ac:dyDescent="0.25">
      <c r="A16" s="27" t="s">
        <v>13</v>
      </c>
      <c r="B16" s="29" t="str">
        <f>[1]ORÇAMENTO!B27</f>
        <v>GALERIAS EM TUBO CIRCULAR DE AÇO ARMCO STACO</v>
      </c>
      <c r="C16" s="30">
        <f>'[2]PLANILHA DE PREÇOS '!G23</f>
        <v>9357121.6400000006</v>
      </c>
      <c r="D16" s="31">
        <f>ROUND(C16/$C$20,5)</f>
        <v>0.64905000000000002</v>
      </c>
      <c r="E16" s="3">
        <v>0.5</v>
      </c>
      <c r="F16" s="3">
        <v>0.2</v>
      </c>
      <c r="G16" s="3">
        <v>0.1</v>
      </c>
      <c r="H16" s="3">
        <v>0.1</v>
      </c>
      <c r="I16" s="3">
        <v>2.5000000000000001E-2</v>
      </c>
      <c r="J16" s="3">
        <v>2.5000000000000001E-2</v>
      </c>
      <c r="K16" s="3">
        <v>2.5000000000000001E-2</v>
      </c>
      <c r="L16" s="3">
        <v>2.5000000000000001E-2</v>
      </c>
      <c r="M16" s="6">
        <f>SUM(E16:L16)</f>
        <v>1</v>
      </c>
    </row>
    <row r="17" spans="1:13" ht="15.75" thickBot="1" x14ac:dyDescent="0.3">
      <c r="A17" s="28"/>
      <c r="B17" s="29"/>
      <c r="C17" s="30"/>
      <c r="D17" s="31"/>
      <c r="E17" s="4">
        <f>E16*$C$16</f>
        <v>4678560.82</v>
      </c>
      <c r="F17" s="4">
        <f>F16*$C$16</f>
        <v>1871424.3280000002</v>
      </c>
      <c r="G17" s="4">
        <f>G16*$C$16</f>
        <v>935712.16400000011</v>
      </c>
      <c r="H17" s="4">
        <f>H16*$C$16</f>
        <v>935712.16400000011</v>
      </c>
      <c r="I17" s="4">
        <f>C16*I16</f>
        <v>233928.04100000003</v>
      </c>
      <c r="J17" s="4">
        <f>C16*J16</f>
        <v>233928.04100000003</v>
      </c>
      <c r="K17" s="4">
        <f>C16*K16</f>
        <v>233928.04100000003</v>
      </c>
      <c r="L17" s="4">
        <f>C16*L16</f>
        <v>233928.04100000003</v>
      </c>
    </row>
    <row r="18" spans="1:13" x14ac:dyDescent="0.25">
      <c r="A18" s="27" t="s">
        <v>14</v>
      </c>
      <c r="B18" s="29" t="str">
        <f>[1]ORÇAMENTO!B50</f>
        <v>BUEIROS TUBULAR DE CONCRETO ARMADO</v>
      </c>
      <c r="C18" s="30">
        <f>'[2]PLANILHA DE PREÇOS '!G46</f>
        <v>3199353.1</v>
      </c>
      <c r="D18" s="31">
        <f>ROUND(C18/$C$20,5)</f>
        <v>0.22192000000000001</v>
      </c>
      <c r="E18" s="3">
        <v>0.2</v>
      </c>
      <c r="F18" s="3">
        <v>0.2</v>
      </c>
      <c r="G18" s="3">
        <v>0.2</v>
      </c>
      <c r="H18" s="3">
        <v>0.1</v>
      </c>
      <c r="I18" s="3">
        <v>0.1</v>
      </c>
      <c r="J18" s="3">
        <v>0.1</v>
      </c>
      <c r="K18" s="3">
        <v>0.05</v>
      </c>
      <c r="L18" s="3">
        <v>0.05</v>
      </c>
      <c r="M18" s="6">
        <f>SUM(E18:L18)</f>
        <v>1</v>
      </c>
    </row>
    <row r="19" spans="1:13" ht="15.75" thickBot="1" x14ac:dyDescent="0.3">
      <c r="A19" s="28"/>
      <c r="B19" s="29"/>
      <c r="C19" s="30"/>
      <c r="D19" s="31"/>
      <c r="E19" s="4">
        <f>E18*$C$18</f>
        <v>639870.62000000011</v>
      </c>
      <c r="F19" s="4">
        <f>F18*$C$18</f>
        <v>639870.62000000011</v>
      </c>
      <c r="G19" s="4">
        <f>G18*$C$18</f>
        <v>639870.62000000011</v>
      </c>
      <c r="H19" s="4">
        <f>H18*$C$18</f>
        <v>319935.31000000006</v>
      </c>
      <c r="I19" s="4">
        <f>C18*I18</f>
        <v>319935.31000000006</v>
      </c>
      <c r="J19" s="4">
        <f>C18*J18</f>
        <v>319935.31000000006</v>
      </c>
      <c r="K19" s="4">
        <f>C18*K18</f>
        <v>159967.65500000003</v>
      </c>
      <c r="L19" s="4">
        <f>C18*L18</f>
        <v>159967.65500000003</v>
      </c>
    </row>
    <row r="20" spans="1:13" ht="32.25" customHeight="1" thickBot="1" x14ac:dyDescent="0.3">
      <c r="A20" s="18" t="s">
        <v>15</v>
      </c>
      <c r="B20" s="19"/>
      <c r="C20" s="7">
        <f>SUM(C12:C19)</f>
        <v>14416605.380000001</v>
      </c>
      <c r="D20" s="8">
        <f>SUM(D12:D19)</f>
        <v>0.99999000000000005</v>
      </c>
      <c r="E20" s="20"/>
      <c r="F20" s="21"/>
      <c r="G20" s="21"/>
      <c r="H20" s="21"/>
      <c r="I20" s="21"/>
      <c r="J20" s="21"/>
      <c r="K20" s="21"/>
      <c r="L20" s="22"/>
    </row>
    <row r="21" spans="1:13" ht="30.75" customHeight="1" x14ac:dyDescent="0.25">
      <c r="A21" s="23" t="s">
        <v>16</v>
      </c>
      <c r="B21" s="24"/>
      <c r="C21" s="24"/>
      <c r="D21" s="9"/>
      <c r="E21" s="10">
        <f>E17+E15+E13+E19</f>
        <v>5693371.3600000003</v>
      </c>
      <c r="F21" s="10">
        <f t="shared" ref="F21:L21" si="0">F17+F15+F19</f>
        <v>2882592.6280000005</v>
      </c>
      <c r="G21" s="10">
        <f t="shared" si="0"/>
        <v>1946880.4640000002</v>
      </c>
      <c r="H21" s="10">
        <f t="shared" si="0"/>
        <v>1441296.3140000002</v>
      </c>
      <c r="I21" s="10">
        <f t="shared" si="0"/>
        <v>739512.19100000011</v>
      </c>
      <c r="J21" s="10">
        <f t="shared" si="0"/>
        <v>739512.19100000011</v>
      </c>
      <c r="K21" s="10">
        <f t="shared" si="0"/>
        <v>486720.11600000004</v>
      </c>
      <c r="L21" s="10">
        <f t="shared" si="0"/>
        <v>486720.11600000004</v>
      </c>
    </row>
    <row r="22" spans="1:13" ht="31.5" customHeight="1" x14ac:dyDescent="0.25">
      <c r="A22" s="23" t="s">
        <v>17</v>
      </c>
      <c r="B22" s="24"/>
      <c r="C22" s="24"/>
      <c r="D22" s="9"/>
      <c r="E22" s="11">
        <f t="shared" ref="E22:L22" si="1">E21/$C$20</f>
        <v>0.39491761131912179</v>
      </c>
      <c r="F22" s="11">
        <f t="shared" si="1"/>
        <v>0.19994947160022772</v>
      </c>
      <c r="G22" s="11">
        <f t="shared" si="1"/>
        <v>0.13504430569355017</v>
      </c>
      <c r="H22" s="11">
        <f t="shared" si="1"/>
        <v>9.9974735800113859E-2</v>
      </c>
      <c r="I22" s="11">
        <f t="shared" si="1"/>
        <v>5.1295861370105701E-2</v>
      </c>
      <c r="J22" s="11">
        <f t="shared" si="1"/>
        <v>5.1295861370105701E-2</v>
      </c>
      <c r="K22" s="11">
        <f t="shared" si="1"/>
        <v>3.3761076423387541E-2</v>
      </c>
      <c r="L22" s="11">
        <f t="shared" si="1"/>
        <v>3.3761076423387541E-2</v>
      </c>
    </row>
    <row r="23" spans="1:13" ht="31.5" customHeight="1" x14ac:dyDescent="0.25">
      <c r="A23" s="23" t="s">
        <v>18</v>
      </c>
      <c r="B23" s="24"/>
      <c r="C23" s="24"/>
      <c r="D23" s="9"/>
      <c r="E23" s="12">
        <f>E21</f>
        <v>5693371.3600000003</v>
      </c>
      <c r="F23" s="12">
        <f t="shared" ref="F23:L24" si="2">E23+F21</f>
        <v>8575963.9880000018</v>
      </c>
      <c r="G23" s="12">
        <f t="shared" si="2"/>
        <v>10522844.452000001</v>
      </c>
      <c r="H23" s="12">
        <f t="shared" si="2"/>
        <v>11964140.766000003</v>
      </c>
      <c r="I23" s="13">
        <f t="shared" si="2"/>
        <v>12703652.957000002</v>
      </c>
      <c r="J23" s="13">
        <f t="shared" si="2"/>
        <v>13443165.148000002</v>
      </c>
      <c r="K23" s="13">
        <f t="shared" si="2"/>
        <v>13929885.264000002</v>
      </c>
      <c r="L23" s="13">
        <f t="shared" si="2"/>
        <v>14416605.380000003</v>
      </c>
    </row>
    <row r="24" spans="1:13" ht="34.5" customHeight="1" thickBot="1" x14ac:dyDescent="0.3">
      <c r="A24" s="25" t="s">
        <v>19</v>
      </c>
      <c r="B24" s="26"/>
      <c r="C24" s="26"/>
      <c r="D24" s="14"/>
      <c r="E24" s="15">
        <f>E22</f>
        <v>0.39491761131912179</v>
      </c>
      <c r="F24" s="15">
        <f t="shared" si="2"/>
        <v>0.59486708291934953</v>
      </c>
      <c r="G24" s="15">
        <f t="shared" si="2"/>
        <v>0.72991138861289973</v>
      </c>
      <c r="H24" s="15">
        <f t="shared" si="2"/>
        <v>0.82988612441301357</v>
      </c>
      <c r="I24" s="15">
        <f t="shared" si="2"/>
        <v>0.88118198578311924</v>
      </c>
      <c r="J24" s="15">
        <f t="shared" si="2"/>
        <v>0.9324778471532249</v>
      </c>
      <c r="K24" s="15">
        <f t="shared" si="2"/>
        <v>0.96623892357661245</v>
      </c>
      <c r="L24" s="15">
        <f t="shared" si="2"/>
        <v>1</v>
      </c>
    </row>
    <row r="25" spans="1:13" x14ac:dyDescent="0.25">
      <c r="A25" s="16"/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</row>
    <row r="26" spans="1:13" x14ac:dyDescent="0.25">
      <c r="A26" s="17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</row>
    <row r="27" spans="1:13" x14ac:dyDescent="0.25">
      <c r="A27" s="17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</row>
    <row r="28" spans="1:13" x14ac:dyDescent="0.25">
      <c r="A28" s="17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</row>
    <row r="29" spans="1:13" x14ac:dyDescent="0.25">
      <c r="A29" s="17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</row>
    <row r="30" spans="1:13" x14ac:dyDescent="0.25">
      <c r="A30" s="17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</row>
    <row r="31" spans="1:13" x14ac:dyDescent="0.25">
      <c r="A31" s="17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</row>
    <row r="32" spans="1:13" x14ac:dyDescent="0.25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</row>
    <row r="33" spans="1:12" x14ac:dyDescent="0.25">
      <c r="A33" s="17"/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</row>
    <row r="34" spans="1:12" x14ac:dyDescent="0.25">
      <c r="A34" s="17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</row>
  </sheetData>
  <mergeCells count="36">
    <mergeCell ref="A6:C6"/>
    <mergeCell ref="D6:L6"/>
    <mergeCell ref="A1:L3"/>
    <mergeCell ref="A4:C4"/>
    <mergeCell ref="D4:L4"/>
    <mergeCell ref="A5:C5"/>
    <mergeCell ref="D5:L5"/>
    <mergeCell ref="A7:L7"/>
    <mergeCell ref="A8:L9"/>
    <mergeCell ref="A10:A11"/>
    <mergeCell ref="B10:B11"/>
    <mergeCell ref="C10:C11"/>
    <mergeCell ref="D10:D11"/>
    <mergeCell ref="A12:A13"/>
    <mergeCell ref="B12:B13"/>
    <mergeCell ref="C12:C13"/>
    <mergeCell ref="D12:D13"/>
    <mergeCell ref="A14:A15"/>
    <mergeCell ref="B14:B15"/>
    <mergeCell ref="C14:C15"/>
    <mergeCell ref="D14:D15"/>
    <mergeCell ref="A16:A17"/>
    <mergeCell ref="B16:B17"/>
    <mergeCell ref="C16:C17"/>
    <mergeCell ref="D16:D17"/>
    <mergeCell ref="A18:A19"/>
    <mergeCell ref="B18:B19"/>
    <mergeCell ref="C18:C19"/>
    <mergeCell ref="D18:D19"/>
    <mergeCell ref="A25:L34"/>
    <mergeCell ref="A20:B20"/>
    <mergeCell ref="E20:L20"/>
    <mergeCell ref="A21:C21"/>
    <mergeCell ref="A22:C22"/>
    <mergeCell ref="A23:C23"/>
    <mergeCell ref="A24:C24"/>
  </mergeCells>
  <pageMargins left="0.51181102362204722" right="0.51181102362204722" top="0.78740157480314965" bottom="0.78740157480314965" header="0.31496062992125984" footer="0.31496062992125984"/>
  <pageSetup paperSize="9" scale="5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CRONOGRAMA</vt:lpstr>
      <vt:lpstr>CRONOGRAMA!Area_de_impressao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Carolina</dc:creator>
  <cp:lastModifiedBy>Usuário do Windows</cp:lastModifiedBy>
  <dcterms:created xsi:type="dcterms:W3CDTF">2022-11-07T19:10:12Z</dcterms:created>
  <dcterms:modified xsi:type="dcterms:W3CDTF">2022-12-19T13:55:15Z</dcterms:modified>
</cp:coreProperties>
</file>